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3020" windowHeight="8190" tabRatio="828" activeTab="0"/>
  </bookViews>
  <sheets>
    <sheet name="уборка зерновые" sheetId="1" r:id="rId1"/>
    <sheet name="уборка прочие" sheetId="2" r:id="rId2"/>
    <sheet name="полевые работы" sheetId="3" r:id="rId3"/>
    <sheet name="молоко" sheetId="4" r:id="rId4"/>
    <sheet name="погода" sheetId="5" r:id="rId5"/>
  </sheets>
  <definedNames>
    <definedName name="_xlnm.Print_Titles" localSheetId="0">'уборка зерновые'!$A:$A</definedName>
    <definedName name="_xlnm.Print_Titles" localSheetId="1">'уборка прочие'!$A:$A</definedName>
    <definedName name="_xlnm.Print_Area" localSheetId="3">'молоко'!$A$1:$P$29</definedName>
    <definedName name="_xlnm.Print_Area" localSheetId="4">'погода'!$A$1:$E$25</definedName>
    <definedName name="_xlnm.Print_Area" localSheetId="2">'полевые работы'!$A$1:$L$28</definedName>
    <definedName name="_xlnm.Print_Area" localSheetId="1">'уборка прочие'!$A$1:$BH$27</definedName>
  </definedNames>
  <calcPr fullCalcOnLoad="1"/>
</workbook>
</file>

<file path=xl/sharedStrings.xml><?xml version="1.0" encoding="utf-8"?>
<sst xmlns="http://schemas.openxmlformats.org/spreadsheetml/2006/main" count="376" uniqueCount="131">
  <si>
    <t>Наименование района</t>
  </si>
  <si>
    <t>%</t>
  </si>
  <si>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</si>
  <si>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</si>
  <si>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</si>
  <si>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</si>
  <si>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</si>
  <si>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</si>
  <si>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</si>
  <si>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</si>
  <si>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</si>
  <si>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</si>
  <si>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</si>
  <si>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</si>
  <si>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</si>
  <si>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</si>
  <si>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Было в 2018 году</t>
  </si>
  <si>
    <t>Наименование районов</t>
  </si>
  <si>
    <t>Барышский</t>
  </si>
  <si>
    <t>Вешкаймский</t>
  </si>
  <si>
    <t>Кузоватовский</t>
  </si>
  <si>
    <t>Радищевский</t>
  </si>
  <si>
    <t>Старомайнский</t>
  </si>
  <si>
    <t>Сурский</t>
  </si>
  <si>
    <t>Цильнинский</t>
  </si>
  <si>
    <t>По области</t>
  </si>
  <si>
    <t>Озимый рыжик</t>
  </si>
  <si>
    <t>Подсолнечник</t>
  </si>
  <si>
    <t>Соя</t>
  </si>
  <si>
    <t>Яровой рапс</t>
  </si>
  <si>
    <t>Горчица</t>
  </si>
  <si>
    <t>Лён</t>
  </si>
  <si>
    <t>Кукуруза на силос</t>
  </si>
  <si>
    <t>Картофель</t>
  </si>
  <si>
    <t>Овощи</t>
  </si>
  <si>
    <t>Уборочная площадь, га</t>
  </si>
  <si>
    <t>Обмолочено, га</t>
  </si>
  <si>
    <t>Намолочено, тонн</t>
  </si>
  <si>
    <t>Урожайность, ц/га</t>
  </si>
  <si>
    <t>Убрано, га</t>
  </si>
  <si>
    <t>Валовой сбор, тонн</t>
  </si>
  <si>
    <t>Урожайность,                ц/га</t>
  </si>
  <si>
    <t>Уборочная  площадь, га</t>
  </si>
  <si>
    <t>г. Ульяновск</t>
  </si>
  <si>
    <t>Озимая пшеница</t>
  </si>
  <si>
    <t>Озимая рожь</t>
  </si>
  <si>
    <t>Озимый ячмень</t>
  </si>
  <si>
    <t>Технические</t>
  </si>
  <si>
    <t>Сахарная свёкла</t>
  </si>
  <si>
    <t>Сафлор</t>
  </si>
  <si>
    <t>Бахчевые</t>
  </si>
  <si>
    <t>Проросшее зерно</t>
  </si>
  <si>
    <t>тонн</t>
  </si>
  <si>
    <t>культура</t>
  </si>
  <si>
    <t>ИТОГО</t>
  </si>
  <si>
    <t xml:space="preserve">Барышский </t>
  </si>
  <si>
    <t xml:space="preserve">Радищевский </t>
  </si>
  <si>
    <t xml:space="preserve">Сурский </t>
  </si>
  <si>
    <t xml:space="preserve">Цильнинский </t>
  </si>
  <si>
    <t>Количество задействованной техники</t>
  </si>
  <si>
    <t>Убрано за день, га всего</t>
  </si>
  <si>
    <t xml:space="preserve">Зерновые и зернобобовые </t>
  </si>
  <si>
    <t>Тритикале</t>
  </si>
  <si>
    <t>Горох</t>
  </si>
  <si>
    <t>Яровая пшеница</t>
  </si>
  <si>
    <t>Ячмень</t>
  </si>
  <si>
    <t>Овёс</t>
  </si>
  <si>
    <t>Кукуруза</t>
  </si>
  <si>
    <t>Просо</t>
  </si>
  <si>
    <t>Гречиха</t>
  </si>
  <si>
    <t>Вика</t>
  </si>
  <si>
    <t>Нут</t>
  </si>
  <si>
    <t>Люпин</t>
  </si>
  <si>
    <t>Чечевица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</si>
  <si>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</si>
  <si>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</si>
  <si>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</si>
  <si>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</si>
  <si>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</si>
  <si>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</si>
  <si>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</si>
  <si>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</si>
  <si>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Осадки, температура</t>
  </si>
  <si>
    <t>Оперативная сводка по полевым работам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</si>
  <si>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</si>
  <si>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</si>
  <si>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</si>
  <si>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</si>
  <si>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</si>
  <si>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</si>
  <si>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</si>
  <si>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</si>
  <si>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выполнено</t>
  </si>
  <si>
    <t xml:space="preserve"> </t>
  </si>
  <si>
    <t>Было в 2018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</si>
  <si>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</si>
  <si>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</si>
  <si>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</si>
  <si>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>Валовой надой (тонн)</t>
  </si>
  <si>
    <t xml:space="preserve">Средний надой  </t>
  </si>
  <si>
    <t>Закупка молока у населения, т</t>
  </si>
  <si>
    <t>было на 01.01.19</t>
  </si>
  <si>
    <t>на прошед.и тек.</t>
  </si>
  <si>
    <t>за сутки на 1</t>
  </si>
  <si>
    <t>с начала года</t>
  </si>
  <si>
    <t>за день</t>
  </si>
  <si>
    <t>дату 2019 г.</t>
  </si>
  <si>
    <t>с начала  года</t>
  </si>
  <si>
    <t>Факт</t>
  </si>
  <si>
    <t>Реализовано</t>
  </si>
  <si>
    <t xml:space="preserve"> корову  (кг)</t>
  </si>
  <si>
    <t>2019 г.</t>
  </si>
  <si>
    <t>2018 г.</t>
  </si>
  <si>
    <t>г.Ульяновск</t>
  </si>
  <si>
    <t>ИТОГО:</t>
  </si>
  <si>
    <t>Теренгульский</t>
  </si>
  <si>
    <t>Карсун</t>
  </si>
  <si>
    <t/>
  </si>
  <si>
    <t>18.11</t>
  </si>
  <si>
    <t>плюс 2, пасмурно</t>
  </si>
  <si>
    <t>плюс 1, пасмурно</t>
  </si>
  <si>
    <t>плюс 3, пасмурно</t>
  </si>
  <si>
    <t xml:space="preserve">Уборка технических культур, кукурузы на силос, картофеля и овощей     19.11.2019                                                              </t>
  </si>
  <si>
    <t>Уборка зерновых и зернобобовых культур                                    19.11.2019</t>
  </si>
  <si>
    <t xml:space="preserve"> плюс 4</t>
  </si>
  <si>
    <t>плюс 2, обачно</t>
  </si>
  <si>
    <t>Оперативная информация об агрометеорологических условиях  на территори Ульяновской области по состоянию на 19.11.2019</t>
  </si>
  <si>
    <t>плюс 1,пасмурно</t>
  </si>
  <si>
    <t>плюс 1, облачно</t>
  </si>
  <si>
    <t>плюс 4,облачно</t>
  </si>
  <si>
    <t>19.11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</si>
</sst>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&quot;р.&quot;"/>
    <numFmt numFmtId="174" formatCode="#,##0.0"/>
    <numFmt numFmtId="175" formatCode="[&lt;=0]##0.00;##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[$-FC19]d\ mmmm\ yyyy\ &quot;г.&quot;"/>
    <numFmt numFmtId="182" formatCode="0.0%"/>
    <numFmt numFmtId="183" formatCode="0.0000"/>
    <numFmt numFmtId="184" formatCode="[&lt;=0.05]##0.00;##0"/>
  </numFmts>
  <fonts count="3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name val="Arial Cyr"/>
      <family val="2"/>
    </font>
    <font>
      <b/>
      <sz val="16"/>
      <name val="Times New Roman"/>
      <family val="1"/>
    </font>
    <font>
      <sz val="16"/>
      <name val="Arial Cyr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10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/>
      <top style="medium"/>
      <bottom style="medium"/>
    </border>
    <border>
      <left style="thin"/>
      <right style="medium">
        <color indexed="8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thin">
        <color indexed="8"/>
      </right>
      <top style="medium">
        <color indexed="59"/>
      </top>
      <bottom style="medium">
        <color indexed="59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59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59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>
        <color indexed="63"/>
      </left>
      <right style="medium">
        <color indexed="59"/>
      </right>
      <top>
        <color indexed="63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8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8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59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59"/>
      </right>
      <top style="thin">
        <color indexed="8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59"/>
      </top>
      <bottom style="thin">
        <color indexed="8"/>
      </bottom>
    </border>
    <border>
      <left style="medium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thin">
        <color indexed="8"/>
      </left>
      <right style="medium">
        <color indexed="59"/>
      </right>
      <top>
        <color indexed="63"/>
      </top>
      <bottom style="thin">
        <color indexed="8"/>
      </bottom>
    </border>
    <border>
      <left style="medium">
        <color indexed="59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 style="medium">
        <color indexed="59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8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>
        <color indexed="59"/>
      </left>
      <right style="thin">
        <color indexed="8"/>
      </right>
      <top style="medium">
        <color indexed="59"/>
      </top>
      <bottom style="thin">
        <color indexed="8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medium">
        <color indexed="59"/>
      </right>
      <top style="thin">
        <color indexed="8"/>
      </top>
      <bottom>
        <color indexed="63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thin">
        <color indexed="8"/>
      </right>
      <top style="thin">
        <color indexed="8"/>
      </top>
      <bottom style="medium">
        <color indexed="59"/>
      </bottom>
    </border>
  </borders>
  <cellStyleXfs count="9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507">
    <xf numFmtId="0" fontId="0" fillId="0" borderId="0" xfId="0" applyAlignment="1">
      <alignment/>
    </xf>
    <xf numFmtId="0" fontId="0" fillId="0" borderId="0" xfId="0" applyFill="1" applyAlignment="1">
      <alignment/>
    </xf>
    <xf numFmtId="1" fontId="19" fillId="0" borderId="10" xfId="0" applyNumberFormat="1" applyFont="1" applyFill="1" applyBorder="1" applyAlignment="1">
      <alignment horizontal="center" vertical="center" wrapText="1"/>
    </xf>
    <xf numFmtId="0" fontId="19" fillId="0" borderId="11" xfId="81" applyFont="1" applyFill="1" applyBorder="1" applyAlignment="1" applyProtection="1">
      <alignment horizontal="left" vertical="center" wrapText="1"/>
      <protection locked="0"/>
    </xf>
    <xf numFmtId="3" fontId="21" fillId="0" borderId="12" xfId="81" applyNumberFormat="1" applyFont="1" applyFill="1" applyBorder="1" applyAlignment="1" applyProtection="1">
      <alignment horizontal="center" vertical="center" wrapText="1"/>
      <protection/>
    </xf>
    <xf numFmtId="3" fontId="21" fillId="0" borderId="13" xfId="81" applyNumberFormat="1" applyFont="1" applyFill="1" applyBorder="1" applyAlignment="1" applyProtection="1">
      <alignment horizontal="center" vertical="center" wrapText="1"/>
      <protection/>
    </xf>
    <xf numFmtId="172" fontId="21" fillId="0" borderId="13" xfId="0" applyNumberFormat="1" applyFont="1" applyFill="1" applyBorder="1" applyAlignment="1">
      <alignment horizontal="center" vertical="center" wrapText="1"/>
    </xf>
    <xf numFmtId="172" fontId="21" fillId="0" borderId="14" xfId="78" applyNumberFormat="1" applyFont="1" applyFill="1" applyBorder="1" applyAlignment="1" applyProtection="1">
      <alignment horizontal="center" vertical="center" wrapText="1"/>
      <protection hidden="1"/>
    </xf>
    <xf numFmtId="172" fontId="21" fillId="0" borderId="14" xfId="0" applyNumberFormat="1" applyFont="1" applyFill="1" applyBorder="1" applyAlignment="1" applyProtection="1">
      <alignment horizontal="center" vertical="center" wrapText="1"/>
      <protection/>
    </xf>
    <xf numFmtId="1" fontId="21" fillId="0" borderId="13" xfId="81" applyNumberFormat="1" applyFont="1" applyFill="1" applyBorder="1" applyAlignment="1" applyProtection="1">
      <alignment horizontal="center" vertical="center" wrapText="1"/>
      <protection/>
    </xf>
    <xf numFmtId="172" fontId="21" fillId="0" borderId="13" xfId="0" applyNumberFormat="1" applyFont="1" applyFill="1" applyBorder="1" applyAlignment="1" applyProtection="1">
      <alignment horizontal="center" vertical="center" wrapText="1"/>
      <protection/>
    </xf>
    <xf numFmtId="174" fontId="21" fillId="0" borderId="14" xfId="81" applyNumberFormat="1" applyFont="1" applyFill="1" applyBorder="1" applyAlignment="1" applyProtection="1">
      <alignment horizontal="center" vertical="center" wrapText="1"/>
      <protection/>
    </xf>
    <xf numFmtId="1" fontId="21" fillId="0" borderId="13" xfId="0" applyNumberFormat="1" applyFont="1" applyFill="1" applyBorder="1" applyAlignment="1" applyProtection="1">
      <alignment horizontal="center" vertical="center" wrapText="1"/>
      <protection/>
    </xf>
    <xf numFmtId="172" fontId="21" fillId="0" borderId="14" xfId="81" applyNumberFormat="1" applyFont="1" applyFill="1" applyBorder="1" applyAlignment="1" applyProtection="1">
      <alignment horizontal="center" vertical="center" wrapText="1"/>
      <protection/>
    </xf>
    <xf numFmtId="0" fontId="19" fillId="0" borderId="15" xfId="81" applyFont="1" applyFill="1" applyBorder="1" applyAlignment="1" applyProtection="1">
      <alignment horizontal="left" vertical="center" wrapText="1"/>
      <protection locked="0"/>
    </xf>
    <xf numFmtId="0" fontId="20" fillId="0" borderId="16" xfId="81" applyFont="1" applyFill="1" applyBorder="1" applyAlignment="1" applyProtection="1">
      <alignment horizontal="left" vertical="center" wrapText="1"/>
      <protection locked="0"/>
    </xf>
    <xf numFmtId="0" fontId="19" fillId="0" borderId="17" xfId="81" applyFont="1" applyFill="1" applyBorder="1" applyAlignment="1" applyProtection="1">
      <alignment horizontal="left" vertical="center" wrapText="1"/>
      <protection locked="0"/>
    </xf>
    <xf numFmtId="3" fontId="19" fillId="0" borderId="18" xfId="81" applyNumberFormat="1" applyFont="1" applyFill="1" applyBorder="1" applyAlignment="1" applyProtection="1">
      <alignment horizontal="center" vertical="center" wrapText="1"/>
      <protection locked="0"/>
    </xf>
    <xf numFmtId="3" fontId="19" fillId="0" borderId="19" xfId="81" applyNumberFormat="1" applyFont="1" applyFill="1" applyBorder="1" applyAlignment="1" applyProtection="1">
      <alignment horizontal="center" vertical="center" wrapText="1"/>
      <protection locked="0"/>
    </xf>
    <xf numFmtId="174" fontId="19" fillId="0" borderId="20" xfId="81" applyNumberFormat="1" applyFont="1" applyFill="1" applyBorder="1" applyAlignment="1" applyProtection="1">
      <alignment horizontal="center" vertical="center" wrapText="1"/>
      <protection locked="0"/>
    </xf>
    <xf numFmtId="3" fontId="19" fillId="0" borderId="19" xfId="0" applyNumberFormat="1" applyFont="1" applyFill="1" applyBorder="1" applyAlignment="1" applyProtection="1">
      <alignment horizontal="center" vertical="center" wrapText="1"/>
      <protection hidden="1" locked="0"/>
    </xf>
    <xf numFmtId="172" fontId="19" fillId="0" borderId="19" xfId="0" applyNumberFormat="1" applyFont="1" applyFill="1" applyBorder="1" applyAlignment="1">
      <alignment horizontal="center" vertical="center" wrapText="1"/>
    </xf>
    <xf numFmtId="172" fontId="19" fillId="0" borderId="20" xfId="80" applyNumberFormat="1" applyFont="1" applyFill="1" applyBorder="1" applyAlignment="1" applyProtection="1">
      <alignment horizontal="center" vertical="center" wrapText="1"/>
      <protection hidden="1"/>
    </xf>
    <xf numFmtId="3" fontId="19" fillId="0" borderId="21" xfId="0" applyNumberFormat="1" applyFont="1" applyFill="1" applyBorder="1" applyAlignment="1">
      <alignment horizontal="center" vertical="center" wrapText="1"/>
    </xf>
    <xf numFmtId="0" fontId="19" fillId="0" borderId="19" xfId="0" applyFont="1" applyFill="1" applyBorder="1" applyAlignment="1" applyProtection="1">
      <alignment horizontal="center" vertical="center" wrapText="1"/>
      <protection locked="0"/>
    </xf>
    <xf numFmtId="172" fontId="19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8" xfId="0" applyFont="1" applyFill="1" applyBorder="1" applyAlignment="1" applyProtection="1">
      <alignment horizontal="center" vertical="center" wrapText="1"/>
      <protection/>
    </xf>
    <xf numFmtId="0" fontId="19" fillId="0" borderId="19" xfId="0" applyFont="1" applyFill="1" applyBorder="1" applyAlignment="1" applyProtection="1">
      <alignment horizontal="center" vertical="center" wrapText="1"/>
      <protection/>
    </xf>
    <xf numFmtId="0" fontId="19" fillId="0" borderId="20" xfId="0" applyFont="1" applyFill="1" applyBorder="1" applyAlignment="1" applyProtection="1">
      <alignment horizontal="center" vertical="center" wrapText="1"/>
      <protection locked="0"/>
    </xf>
    <xf numFmtId="172" fontId="19" fillId="0" borderId="19" xfId="0" applyNumberFormat="1" applyFont="1" applyFill="1" applyBorder="1" applyAlignment="1" applyProtection="1">
      <alignment horizontal="center" vertical="center" wrapText="1"/>
      <protection/>
    </xf>
    <xf numFmtId="172" fontId="19" fillId="0" borderId="20" xfId="0" applyNumberFormat="1" applyFont="1" applyFill="1" applyBorder="1" applyAlignment="1" applyProtection="1">
      <alignment horizontal="center" vertical="center" wrapText="1"/>
      <protection locked="0"/>
    </xf>
    <xf numFmtId="172" fontId="19" fillId="0" borderId="19" xfId="0" applyNumberFormat="1" applyFont="1" applyFill="1" applyBorder="1" applyAlignment="1" applyProtection="1">
      <alignment horizontal="center" vertical="center" wrapText="1"/>
      <protection locked="0"/>
    </xf>
    <xf numFmtId="172" fontId="19" fillId="0" borderId="19" xfId="0" applyNumberFormat="1" applyFont="1" applyFill="1" applyBorder="1" applyAlignment="1" applyProtection="1">
      <alignment horizontal="center" vertical="center" wrapText="1"/>
      <protection hidden="1" locked="0"/>
    </xf>
    <xf numFmtId="174" fontId="19" fillId="0" borderId="20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21" xfId="0" applyFont="1" applyFill="1" applyBorder="1" applyAlignment="1" applyProtection="1">
      <alignment horizontal="center" vertical="center" wrapText="1"/>
      <protection locked="0"/>
    </xf>
    <xf numFmtId="0" fontId="19" fillId="0" borderId="22" xfId="0" applyFont="1" applyFill="1" applyBorder="1" applyAlignment="1" applyProtection="1">
      <alignment horizontal="center" vertical="center" wrapText="1"/>
      <protection locked="0"/>
    </xf>
    <xf numFmtId="0" fontId="19" fillId="0" borderId="18" xfId="0" applyFont="1" applyFill="1" applyBorder="1" applyAlignment="1" applyProtection="1">
      <alignment horizontal="center" vertical="center" wrapText="1"/>
      <protection locked="0"/>
    </xf>
    <xf numFmtId="1" fontId="19" fillId="0" borderId="20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23" xfId="0" applyNumberFormat="1" applyFont="1" applyFill="1" applyBorder="1" applyAlignment="1" applyProtection="1">
      <alignment horizontal="center" vertical="center" wrapText="1"/>
      <protection/>
    </xf>
    <xf numFmtId="1" fontId="19" fillId="0" borderId="24" xfId="0" applyNumberFormat="1" applyFont="1" applyFill="1" applyBorder="1" applyAlignment="1" applyProtection="1">
      <alignment horizontal="center" vertical="center" wrapText="1"/>
      <protection/>
    </xf>
    <xf numFmtId="172" fontId="19" fillId="0" borderId="24" xfId="0" applyNumberFormat="1" applyFont="1" applyFill="1" applyBorder="1" applyAlignment="1" applyProtection="1">
      <alignment horizontal="center" vertical="center" wrapText="1"/>
      <protection/>
    </xf>
    <xf numFmtId="172" fontId="19" fillId="0" borderId="25" xfId="79" applyNumberFormat="1" applyFont="1" applyFill="1" applyBorder="1" applyAlignment="1" applyProtection="1">
      <alignment horizontal="center" vertical="center" wrapText="1"/>
      <protection hidden="1"/>
    </xf>
    <xf numFmtId="0" fontId="19" fillId="0" borderId="10" xfId="81" applyFont="1" applyFill="1" applyBorder="1" applyAlignment="1" applyProtection="1">
      <alignment horizontal="center" vertical="center" wrapText="1"/>
      <protection hidden="1"/>
    </xf>
    <xf numFmtId="0" fontId="19" fillId="0" borderId="24" xfId="81" applyFont="1" applyFill="1" applyBorder="1" applyAlignment="1" applyProtection="1">
      <alignment horizontal="center" vertical="center" wrapText="1"/>
      <protection hidden="1" locked="0"/>
    </xf>
    <xf numFmtId="172" fontId="19" fillId="0" borderId="24" xfId="0" applyNumberFormat="1" applyFont="1" applyFill="1" applyBorder="1" applyAlignment="1">
      <alignment horizontal="center" vertical="center" wrapText="1"/>
    </xf>
    <xf numFmtId="172" fontId="19" fillId="0" borderId="26" xfId="81" applyNumberFormat="1" applyFont="1" applyFill="1" applyBorder="1" applyAlignment="1" applyProtection="1">
      <alignment horizontal="center" vertical="center" wrapText="1"/>
      <protection hidden="1"/>
    </xf>
    <xf numFmtId="1" fontId="19" fillId="0" borderId="24" xfId="81" applyNumberFormat="1" applyFont="1" applyFill="1" applyBorder="1" applyAlignment="1" applyProtection="1">
      <alignment horizontal="center" vertical="center" wrapText="1"/>
      <protection locked="0"/>
    </xf>
    <xf numFmtId="0" fontId="19" fillId="0" borderId="10" xfId="79" applyNumberFormat="1" applyFont="1" applyFill="1" applyBorder="1" applyAlignment="1" applyProtection="1">
      <alignment horizontal="center" vertical="center" wrapText="1"/>
      <protection hidden="1"/>
    </xf>
    <xf numFmtId="0" fontId="19" fillId="0" borderId="24" xfId="79" applyNumberFormat="1" applyFont="1" applyFill="1" applyBorder="1" applyAlignment="1" applyProtection="1">
      <alignment horizontal="center" vertical="center" wrapText="1"/>
      <protection hidden="1"/>
    </xf>
    <xf numFmtId="174" fontId="19" fillId="0" borderId="24" xfId="79" applyNumberFormat="1" applyFont="1" applyFill="1" applyBorder="1" applyAlignment="1" applyProtection="1">
      <alignment horizontal="center" vertical="center" wrapText="1"/>
      <protection hidden="1"/>
    </xf>
    <xf numFmtId="1" fontId="19" fillId="0" borderId="24" xfId="79" applyNumberFormat="1" applyFont="1" applyFill="1" applyBorder="1" applyAlignment="1" applyProtection="1">
      <alignment horizontal="center" vertical="center" wrapText="1"/>
      <protection hidden="1"/>
    </xf>
    <xf numFmtId="174" fontId="19" fillId="0" borderId="26" xfId="79" applyNumberFormat="1" applyFont="1" applyFill="1" applyBorder="1" applyAlignment="1" applyProtection="1">
      <alignment horizontal="center" vertical="center" wrapText="1"/>
      <protection hidden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172" fontId="19" fillId="0" borderId="26" xfId="79" applyNumberFormat="1" applyFont="1" applyFill="1" applyBorder="1" applyAlignment="1" applyProtection="1">
      <alignment horizontal="center" vertical="center" wrapText="1"/>
      <protection hidden="1"/>
    </xf>
    <xf numFmtId="0" fontId="19" fillId="0" borderId="24" xfId="81" applyFont="1" applyFill="1" applyBorder="1" applyAlignment="1" applyProtection="1">
      <alignment horizontal="center" vertical="center" wrapText="1"/>
      <protection hidden="1"/>
    </xf>
    <xf numFmtId="172" fontId="19" fillId="0" borderId="24" xfId="81" applyNumberFormat="1" applyFont="1" applyFill="1" applyBorder="1" applyAlignment="1" applyProtection="1">
      <alignment horizontal="center" vertical="center" wrapText="1"/>
      <protection hidden="1"/>
    </xf>
    <xf numFmtId="172" fontId="19" fillId="0" borderId="24" xfId="81" applyNumberFormat="1" applyFont="1" applyFill="1" applyBorder="1" applyAlignment="1" applyProtection="1">
      <alignment horizontal="center" vertical="center" wrapText="1"/>
      <protection hidden="1" locked="0"/>
    </xf>
    <xf numFmtId="172" fontId="19" fillId="0" borderId="24" xfId="81" applyNumberFormat="1" applyFont="1" applyFill="1" applyBorder="1" applyAlignment="1" applyProtection="1">
      <alignment horizontal="center" vertical="center" wrapText="1"/>
      <protection/>
    </xf>
    <xf numFmtId="172" fontId="19" fillId="0" borderId="24" xfId="79" applyNumberFormat="1" applyFont="1" applyFill="1" applyBorder="1" applyAlignment="1" applyProtection="1">
      <alignment horizontal="center" vertical="center" wrapText="1"/>
      <protection hidden="1"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1" fontId="19" fillId="0" borderId="24" xfId="81" applyNumberFormat="1" applyFont="1" applyFill="1" applyBorder="1" applyAlignment="1" applyProtection="1">
      <alignment horizontal="center" vertical="center" wrapText="1"/>
      <protection hidden="1"/>
    </xf>
    <xf numFmtId="1" fontId="19" fillId="0" borderId="10" xfId="81" applyNumberFormat="1" applyFont="1" applyFill="1" applyBorder="1" applyAlignment="1" applyProtection="1">
      <alignment horizontal="center" vertical="center" wrapText="1"/>
      <protection hidden="1"/>
    </xf>
    <xf numFmtId="1" fontId="19" fillId="0" borderId="26" xfId="81" applyNumberFormat="1" applyFont="1" applyFill="1" applyBorder="1" applyAlignment="1" applyProtection="1">
      <alignment horizontal="center" vertical="center" wrapText="1"/>
      <protection hidden="1"/>
    </xf>
    <xf numFmtId="3" fontId="19" fillId="0" borderId="10" xfId="0" applyNumberFormat="1" applyFont="1" applyFill="1" applyBorder="1" applyAlignment="1">
      <alignment horizontal="center"/>
    </xf>
    <xf numFmtId="1" fontId="19" fillId="0" borderId="18" xfId="0" applyNumberFormat="1" applyFont="1" applyFill="1" applyBorder="1" applyAlignment="1">
      <alignment horizontal="center" vertical="center" wrapText="1"/>
    </xf>
    <xf numFmtId="1" fontId="19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18" xfId="0" applyNumberFormat="1" applyFont="1" applyFill="1" applyBorder="1" applyAlignment="1" applyProtection="1">
      <alignment horizontal="center" vertical="center" wrapText="1"/>
      <protection hidden="1"/>
    </xf>
    <xf numFmtId="172" fontId="19" fillId="0" borderId="24" xfId="79" applyNumberFormat="1" applyFont="1" applyFill="1" applyBorder="1" applyAlignment="1" applyProtection="1">
      <alignment horizontal="center" vertical="center" wrapText="1"/>
      <protection hidden="1" locked="0"/>
    </xf>
    <xf numFmtId="1" fontId="19" fillId="0" borderId="10" xfId="79" applyNumberFormat="1" applyFont="1" applyFill="1" applyBorder="1" applyAlignment="1" applyProtection="1">
      <alignment horizontal="center" vertical="center" wrapText="1"/>
      <protection hidden="1"/>
    </xf>
    <xf numFmtId="0" fontId="19" fillId="0" borderId="26" xfId="81" applyFont="1" applyFill="1" applyBorder="1" applyAlignment="1" applyProtection="1">
      <alignment horizontal="center" vertical="center" wrapText="1"/>
      <protection hidden="1"/>
    </xf>
    <xf numFmtId="1" fontId="19" fillId="0" borderId="26" xfId="79" applyNumberFormat="1" applyFont="1" applyFill="1" applyBorder="1" applyAlignment="1" applyProtection="1">
      <alignment horizontal="center" vertical="center" wrapText="1"/>
      <protection hidden="1"/>
    </xf>
    <xf numFmtId="1" fontId="19" fillId="0" borderId="24" xfId="79" applyNumberFormat="1" applyFont="1" applyFill="1" applyBorder="1" applyAlignment="1" applyProtection="1">
      <alignment horizontal="center" vertical="center" wrapText="1"/>
      <protection hidden="1" locked="0"/>
    </xf>
    <xf numFmtId="3" fontId="19" fillId="0" borderId="10" xfId="0" applyNumberFormat="1" applyFont="1" applyFill="1" applyBorder="1" applyAlignment="1">
      <alignment horizontal="center" vertical="center"/>
    </xf>
    <xf numFmtId="0" fontId="19" fillId="0" borderId="27" xfId="81" applyFont="1" applyFill="1" applyBorder="1" applyAlignment="1" applyProtection="1">
      <alignment horizontal="center" vertical="center" wrapText="1"/>
      <protection locked="0"/>
    </xf>
    <xf numFmtId="0" fontId="19" fillId="0" borderId="28" xfId="81" applyFont="1" applyFill="1" applyBorder="1" applyAlignment="1" applyProtection="1">
      <alignment horizontal="center" vertical="center" wrapText="1"/>
      <protection locked="0"/>
    </xf>
    <xf numFmtId="1" fontId="19" fillId="0" borderId="29" xfId="81" applyNumberFormat="1" applyFont="1" applyFill="1" applyBorder="1" applyAlignment="1" applyProtection="1">
      <alignment horizontal="center" vertical="center" wrapText="1"/>
      <protection locked="0"/>
    </xf>
    <xf numFmtId="1" fontId="19" fillId="0" borderId="27" xfId="81" applyNumberFormat="1" applyFont="1" applyFill="1" applyBorder="1" applyAlignment="1" applyProtection="1">
      <alignment horizontal="center" vertical="center" wrapText="1"/>
      <protection locked="0"/>
    </xf>
    <xf numFmtId="1" fontId="19" fillId="0" borderId="28" xfId="81" applyNumberFormat="1" applyFont="1" applyFill="1" applyBorder="1" applyAlignment="1" applyProtection="1">
      <alignment horizontal="center" vertical="center" wrapText="1"/>
      <protection locked="0"/>
    </xf>
    <xf numFmtId="172" fontId="19" fillId="0" borderId="28" xfId="81" applyNumberFormat="1" applyFont="1" applyFill="1" applyBorder="1" applyAlignment="1" applyProtection="1">
      <alignment horizontal="center" vertical="center" wrapText="1"/>
      <protection locked="0"/>
    </xf>
    <xf numFmtId="3" fontId="19" fillId="0" borderId="29" xfId="0" applyNumberFormat="1" applyFont="1" applyFill="1" applyBorder="1" applyAlignment="1">
      <alignment horizontal="center"/>
    </xf>
    <xf numFmtId="1" fontId="19" fillId="0" borderId="27" xfId="81" applyNumberFormat="1" applyFont="1" applyFill="1" applyBorder="1" applyAlignment="1" applyProtection="1">
      <alignment horizontal="center" vertical="center" wrapText="1"/>
      <protection hidden="1"/>
    </xf>
    <xf numFmtId="172" fontId="19" fillId="0" borderId="27" xfId="81" applyNumberFormat="1" applyFont="1" applyFill="1" applyBorder="1" applyAlignment="1" applyProtection="1">
      <alignment horizontal="center" vertical="center" wrapText="1"/>
      <protection hidden="1"/>
    </xf>
    <xf numFmtId="0" fontId="19" fillId="0" borderId="30" xfId="0" applyFont="1" applyFill="1" applyBorder="1" applyAlignment="1" applyProtection="1">
      <alignment horizontal="center" vertical="center" wrapText="1"/>
      <protection locked="0"/>
    </xf>
    <xf numFmtId="172" fontId="19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32" xfId="0" applyFont="1" applyFill="1" applyBorder="1" applyAlignment="1" applyProtection="1">
      <alignment horizontal="center" vertical="center" wrapText="1"/>
      <protection locked="0"/>
    </xf>
    <xf numFmtId="172" fontId="19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33" xfId="0" applyFont="1" applyFill="1" applyBorder="1" applyAlignment="1" applyProtection="1">
      <alignment horizontal="center" vertical="center" wrapText="1"/>
      <protection locked="0"/>
    </xf>
    <xf numFmtId="0" fontId="19" fillId="0" borderId="34" xfId="0" applyFont="1" applyFill="1" applyBorder="1" applyAlignment="1" applyProtection="1">
      <alignment horizontal="center" vertical="center" wrapText="1"/>
      <protection locked="0"/>
    </xf>
    <xf numFmtId="0" fontId="19" fillId="0" borderId="35" xfId="0" applyFont="1" applyFill="1" applyBorder="1" applyAlignment="1" applyProtection="1">
      <alignment horizontal="center" vertical="center" wrapText="1"/>
      <protection locked="0"/>
    </xf>
    <xf numFmtId="0" fontId="19" fillId="0" borderId="36" xfId="0" applyFont="1" applyFill="1" applyBorder="1" applyAlignment="1" applyProtection="1">
      <alignment horizontal="center" vertical="center" wrapText="1"/>
      <protection locked="0"/>
    </xf>
    <xf numFmtId="0" fontId="19" fillId="0" borderId="37" xfId="0" applyFont="1" applyFill="1" applyBorder="1" applyAlignment="1" applyProtection="1">
      <alignment horizontal="center" vertical="center" wrapText="1"/>
      <protection locked="0"/>
    </xf>
    <xf numFmtId="174" fontId="19" fillId="0" borderId="38" xfId="81" applyNumberFormat="1" applyFont="1" applyFill="1" applyBorder="1" applyAlignment="1" applyProtection="1">
      <alignment horizontal="center" vertical="center" wrapText="1"/>
      <protection locked="0"/>
    </xf>
    <xf numFmtId="3" fontId="19" fillId="0" borderId="33" xfId="0" applyNumberFormat="1" applyFont="1" applyFill="1" applyBorder="1" applyAlignment="1" applyProtection="1">
      <alignment horizontal="center" vertical="center" wrapText="1"/>
      <protection locked="0"/>
    </xf>
    <xf numFmtId="172" fontId="19" fillId="0" borderId="33" xfId="0" applyNumberFormat="1" applyFont="1" applyFill="1" applyBorder="1" applyAlignment="1">
      <alignment horizontal="center" vertical="center" wrapText="1"/>
    </xf>
    <xf numFmtId="174" fontId="19" fillId="0" borderId="33" xfId="0" applyNumberFormat="1" applyFont="1" applyFill="1" applyBorder="1" applyAlignment="1" applyProtection="1">
      <alignment horizontal="center" vertical="center" wrapText="1"/>
      <protection locked="0"/>
    </xf>
    <xf numFmtId="174" fontId="19" fillId="0" borderId="38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39" xfId="0" applyNumberFormat="1" applyFont="1" applyFill="1" applyBorder="1" applyAlignment="1">
      <alignment horizontal="center" vertical="center" wrapText="1"/>
    </xf>
    <xf numFmtId="0" fontId="19" fillId="0" borderId="38" xfId="0" applyFont="1" applyFill="1" applyBorder="1" applyAlignment="1" applyProtection="1">
      <alignment horizontal="center" vertical="center" wrapText="1"/>
      <protection locked="0"/>
    </xf>
    <xf numFmtId="172" fontId="19" fillId="0" borderId="37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40" xfId="0" applyNumberFormat="1" applyFont="1" applyFill="1" applyBorder="1" applyAlignment="1">
      <alignment horizontal="center" vertical="center" wrapText="1"/>
    </xf>
    <xf numFmtId="172" fontId="19" fillId="0" borderId="30" xfId="0" applyNumberFormat="1" applyFont="1" applyFill="1" applyBorder="1" applyAlignment="1">
      <alignment horizontal="center" vertical="center" wrapText="1"/>
    </xf>
    <xf numFmtId="172" fontId="19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31" xfId="0" applyFont="1" applyFill="1" applyBorder="1" applyAlignment="1" applyProtection="1">
      <alignment horizontal="center" vertical="center" wrapText="1"/>
      <protection locked="0"/>
    </xf>
    <xf numFmtId="0" fontId="19" fillId="0" borderId="32" xfId="0" applyFont="1" applyFill="1" applyBorder="1" applyAlignment="1" applyProtection="1">
      <alignment horizontal="center" vertical="center" wrapText="1"/>
      <protection/>
    </xf>
    <xf numFmtId="0" fontId="19" fillId="0" borderId="30" xfId="0" applyFont="1" applyFill="1" applyBorder="1" applyAlignment="1" applyProtection="1">
      <alignment horizontal="center" vertical="center" wrapText="1"/>
      <protection/>
    </xf>
    <xf numFmtId="172" fontId="19" fillId="0" borderId="31" xfId="80" applyNumberFormat="1" applyFont="1" applyFill="1" applyBorder="1" applyAlignment="1" applyProtection="1">
      <alignment horizontal="center" vertical="center" wrapText="1"/>
      <protection hidden="1"/>
    </xf>
    <xf numFmtId="3" fontId="19" fillId="0" borderId="32" xfId="0" applyNumberFormat="1" applyFont="1" applyFill="1" applyBorder="1" applyAlignment="1" applyProtection="1">
      <alignment horizontal="center" vertical="center" wrapText="1"/>
      <protection hidden="1"/>
    </xf>
    <xf numFmtId="3" fontId="19" fillId="0" borderId="30" xfId="0" applyNumberFormat="1" applyFont="1" applyFill="1" applyBorder="1" applyAlignment="1" applyProtection="1">
      <alignment horizontal="center" vertical="center" wrapText="1"/>
      <protection hidden="1" locked="0"/>
    </xf>
    <xf numFmtId="174" fontId="19" fillId="0" borderId="31" xfId="80" applyNumberFormat="1" applyFont="1" applyFill="1" applyBorder="1" applyAlignment="1" applyProtection="1">
      <alignment horizontal="center" vertical="center" wrapText="1"/>
      <protection hidden="1"/>
    </xf>
    <xf numFmtId="1" fontId="19" fillId="0" borderId="42" xfId="0" applyNumberFormat="1" applyFont="1" applyFill="1" applyBorder="1" applyAlignment="1" applyProtection="1">
      <alignment horizontal="center" vertical="center" wrapText="1"/>
      <protection/>
    </xf>
    <xf numFmtId="1" fontId="19" fillId="0" borderId="43" xfId="0" applyNumberFormat="1" applyFont="1" applyFill="1" applyBorder="1" applyAlignment="1" applyProtection="1">
      <alignment horizontal="center" vertical="center" wrapText="1"/>
      <protection/>
    </xf>
    <xf numFmtId="0" fontId="19" fillId="0" borderId="44" xfId="81" applyFont="1" applyFill="1" applyBorder="1" applyAlignment="1" applyProtection="1">
      <alignment horizontal="center" vertical="center" wrapText="1"/>
      <protection locked="0"/>
    </xf>
    <xf numFmtId="0" fontId="19" fillId="0" borderId="45" xfId="81" applyFont="1" applyFill="1" applyBorder="1" applyAlignment="1" applyProtection="1">
      <alignment horizontal="center" vertical="center" wrapText="1"/>
      <protection locked="0"/>
    </xf>
    <xf numFmtId="0" fontId="19" fillId="0" borderId="43" xfId="81" applyFont="1" applyFill="1" applyBorder="1" applyAlignment="1" applyProtection="1">
      <alignment horizontal="center" vertical="center" wrapText="1"/>
      <protection locked="0"/>
    </xf>
    <xf numFmtId="172" fontId="19" fillId="0" borderId="43" xfId="0" applyNumberFormat="1" applyFont="1" applyFill="1" applyBorder="1" applyAlignment="1">
      <alignment horizontal="center" vertical="center" wrapText="1"/>
    </xf>
    <xf numFmtId="0" fontId="19" fillId="0" borderId="46" xfId="81" applyFont="1" applyFill="1" applyBorder="1" applyAlignment="1" applyProtection="1">
      <alignment horizontal="center" vertical="center" wrapText="1"/>
      <protection locked="0"/>
    </xf>
    <xf numFmtId="172" fontId="19" fillId="0" borderId="27" xfId="81" applyNumberFormat="1" applyFont="1" applyFill="1" applyBorder="1" applyAlignment="1" applyProtection="1">
      <alignment horizontal="center" vertical="center" wrapText="1"/>
      <protection locked="0"/>
    </xf>
    <xf numFmtId="0" fontId="19" fillId="0" borderId="29" xfId="81" applyNumberFormat="1" applyFont="1" applyFill="1" applyBorder="1" applyAlignment="1" applyProtection="1">
      <alignment horizontal="center" vertical="center" wrapText="1"/>
      <protection locked="0"/>
    </xf>
    <xf numFmtId="0" fontId="19" fillId="0" borderId="27" xfId="81" applyNumberFormat="1" applyFont="1" applyFill="1" applyBorder="1" applyAlignment="1" applyProtection="1">
      <alignment horizontal="center" vertical="center" wrapText="1"/>
      <protection locked="0"/>
    </xf>
    <xf numFmtId="174" fontId="19" fillId="0" borderId="27" xfId="81" applyNumberFormat="1" applyFont="1" applyFill="1" applyBorder="1" applyAlignment="1" applyProtection="1">
      <alignment horizontal="center" vertical="center" wrapText="1"/>
      <protection locked="0"/>
    </xf>
    <xf numFmtId="174" fontId="19" fillId="0" borderId="28" xfId="81" applyNumberFormat="1" applyFont="1" applyFill="1" applyBorder="1" applyAlignment="1" applyProtection="1">
      <alignment horizontal="center" vertical="center" wrapText="1"/>
      <protection locked="0"/>
    </xf>
    <xf numFmtId="0" fontId="19" fillId="0" borderId="29" xfId="81" applyFont="1" applyFill="1" applyBorder="1" applyAlignment="1" applyProtection="1">
      <alignment horizontal="center" vertical="center" wrapText="1"/>
      <protection locked="0"/>
    </xf>
    <xf numFmtId="0" fontId="19" fillId="0" borderId="29" xfId="0" applyFont="1" applyFill="1" applyBorder="1" applyAlignment="1">
      <alignment horizontal="center" vertical="center" wrapText="1"/>
    </xf>
    <xf numFmtId="0" fontId="19" fillId="0" borderId="45" xfId="0" applyFont="1" applyFill="1" applyBorder="1" applyAlignment="1">
      <alignment horizontal="center" vertical="center" wrapText="1"/>
    </xf>
    <xf numFmtId="3" fontId="20" fillId="0" borderId="12" xfId="81" applyNumberFormat="1" applyFont="1" applyFill="1" applyBorder="1" applyAlignment="1" applyProtection="1">
      <alignment horizontal="center" vertical="center" wrapText="1"/>
      <protection locked="0"/>
    </xf>
    <xf numFmtId="1" fontId="19" fillId="0" borderId="47" xfId="0" applyNumberFormat="1" applyFont="1" applyFill="1" applyBorder="1" applyAlignment="1" applyProtection="1">
      <alignment horizontal="center" vertical="center" wrapText="1"/>
      <protection/>
    </xf>
    <xf numFmtId="0" fontId="19" fillId="0" borderId="24" xfId="79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19" xfId="82" applyFont="1" applyFill="1" applyBorder="1" applyAlignment="1">
      <alignment horizontal="center" vertical="center"/>
      <protection/>
    </xf>
    <xf numFmtId="0" fontId="19" fillId="0" borderId="24" xfId="81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24" xfId="81" applyNumberFormat="1" applyFont="1" applyFill="1" applyBorder="1" applyAlignment="1" applyProtection="1">
      <alignment horizontal="center" vertical="center" wrapText="1"/>
      <protection hidden="1"/>
    </xf>
    <xf numFmtId="1" fontId="19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48" xfId="81" applyFont="1" applyFill="1" applyBorder="1" applyAlignment="1" applyProtection="1">
      <alignment horizontal="left" vertical="center" wrapText="1"/>
      <protection locked="0"/>
    </xf>
    <xf numFmtId="3" fontId="19" fillId="0" borderId="36" xfId="81" applyNumberFormat="1" applyFont="1" applyFill="1" applyBorder="1" applyAlignment="1" applyProtection="1">
      <alignment horizontal="center" vertical="center" wrapText="1"/>
      <protection locked="0"/>
    </xf>
    <xf numFmtId="3" fontId="19" fillId="0" borderId="37" xfId="81" applyNumberFormat="1" applyFont="1" applyFill="1" applyBorder="1" applyAlignment="1" applyProtection="1">
      <alignment horizontal="center" vertical="center" wrapText="1"/>
      <protection locked="0"/>
    </xf>
    <xf numFmtId="172" fontId="19" fillId="0" borderId="33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49" xfId="81" applyNumberFormat="1" applyFont="1" applyFill="1" applyBorder="1" applyAlignment="1" applyProtection="1">
      <alignment horizontal="center" vertical="center" wrapText="1"/>
      <protection locked="0"/>
    </xf>
    <xf numFmtId="172" fontId="19" fillId="0" borderId="28" xfId="81" applyNumberFormat="1" applyFont="1" applyFill="1" applyBorder="1" applyAlignment="1" applyProtection="1">
      <alignment horizontal="center" vertical="center" wrapText="1"/>
      <protection hidden="1"/>
    </xf>
    <xf numFmtId="1" fontId="20" fillId="0" borderId="50" xfId="81" applyNumberFormat="1" applyFont="1" applyFill="1" applyBorder="1" applyAlignment="1" applyProtection="1">
      <alignment horizontal="center" vertical="center" wrapText="1"/>
      <protection/>
    </xf>
    <xf numFmtId="1" fontId="20" fillId="0" borderId="51" xfId="81" applyNumberFormat="1" applyFont="1" applyFill="1" applyBorder="1" applyAlignment="1" applyProtection="1">
      <alignment horizontal="center" vertical="center" wrapText="1"/>
      <protection/>
    </xf>
    <xf numFmtId="172" fontId="20" fillId="0" borderId="51" xfId="81" applyNumberFormat="1" applyFont="1" applyFill="1" applyBorder="1" applyAlignment="1" applyProtection="1">
      <alignment horizontal="center" vertical="center" wrapText="1"/>
      <protection/>
    </xf>
    <xf numFmtId="3" fontId="20" fillId="0" borderId="52" xfId="83" applyNumberFormat="1" applyFont="1" applyFill="1" applyBorder="1" applyAlignment="1" applyProtection="1">
      <alignment horizontal="center" vertical="center" wrapText="1"/>
      <protection/>
    </xf>
    <xf numFmtId="172" fontId="20" fillId="0" borderId="53" xfId="81" applyNumberFormat="1" applyFont="1" applyFill="1" applyBorder="1" applyAlignment="1" applyProtection="1">
      <alignment horizontal="center" vertical="center" wrapText="1"/>
      <protection/>
    </xf>
    <xf numFmtId="0" fontId="20" fillId="0" borderId="54" xfId="81" applyFont="1" applyFill="1" applyBorder="1" applyAlignment="1" applyProtection="1">
      <alignment horizontal="center" vertical="center" wrapText="1"/>
      <protection/>
    </xf>
    <xf numFmtId="0" fontId="20" fillId="0" borderId="51" xfId="81" applyFont="1" applyFill="1" applyBorder="1" applyAlignment="1" applyProtection="1">
      <alignment horizontal="center" vertical="center" wrapText="1"/>
      <protection/>
    </xf>
    <xf numFmtId="172" fontId="20" fillId="0" borderId="51" xfId="0" applyNumberFormat="1" applyFont="1" applyFill="1" applyBorder="1" applyAlignment="1">
      <alignment horizontal="center" vertical="center" wrapText="1"/>
    </xf>
    <xf numFmtId="172" fontId="20" fillId="0" borderId="55" xfId="81" applyNumberFormat="1" applyFont="1" applyFill="1" applyBorder="1" applyAlignment="1" applyProtection="1">
      <alignment horizontal="center" vertical="center" wrapText="1"/>
      <protection/>
    </xf>
    <xf numFmtId="0" fontId="19" fillId="0" borderId="56" xfId="81" applyFont="1" applyFill="1" applyBorder="1" applyAlignment="1" applyProtection="1">
      <alignment horizontal="left" vertical="center" wrapText="1"/>
      <protection locked="0"/>
    </xf>
    <xf numFmtId="3" fontId="19" fillId="0" borderId="32" xfId="81" applyNumberFormat="1" applyFont="1" applyFill="1" applyBorder="1" applyAlignment="1" applyProtection="1">
      <alignment horizontal="center" vertical="center" wrapText="1"/>
      <protection locked="0"/>
    </xf>
    <xf numFmtId="3" fontId="19" fillId="0" borderId="30" xfId="81" applyNumberFormat="1" applyFont="1" applyFill="1" applyBorder="1" applyAlignment="1" applyProtection="1">
      <alignment horizontal="center" vertical="center" wrapText="1"/>
      <protection locked="0"/>
    </xf>
    <xf numFmtId="3" fontId="19" fillId="0" borderId="31" xfId="81" applyNumberFormat="1" applyFont="1" applyFill="1" applyBorder="1" applyAlignment="1" applyProtection="1">
      <alignment horizontal="center" vertical="center" wrapText="1"/>
      <protection locked="0"/>
    </xf>
    <xf numFmtId="1" fontId="19" fillId="0" borderId="32" xfId="0" applyNumberFormat="1" applyFont="1" applyFill="1" applyBorder="1" applyAlignment="1">
      <alignment horizontal="center" vertical="center" wrapText="1"/>
    </xf>
    <xf numFmtId="1" fontId="19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57" xfId="81" applyFont="1" applyFill="1" applyBorder="1" applyAlignment="1" applyProtection="1">
      <alignment horizontal="left" vertical="center" wrapText="1"/>
      <protection locked="0"/>
    </xf>
    <xf numFmtId="3" fontId="20" fillId="0" borderId="13" xfId="81" applyNumberFormat="1" applyFont="1" applyFill="1" applyBorder="1" applyAlignment="1" applyProtection="1">
      <alignment horizontal="center" vertical="center" wrapText="1"/>
      <protection locked="0"/>
    </xf>
    <xf numFmtId="174" fontId="20" fillId="0" borderId="14" xfId="81" applyNumberFormat="1" applyFont="1" applyFill="1" applyBorder="1" applyAlignment="1" applyProtection="1">
      <alignment horizontal="center" vertical="center" wrapText="1"/>
      <protection locked="0"/>
    </xf>
    <xf numFmtId="3" fontId="20" fillId="0" borderId="12" xfId="81" applyNumberFormat="1" applyFont="1" applyFill="1" applyBorder="1" applyAlignment="1" applyProtection="1">
      <alignment horizontal="center" vertical="center" wrapText="1"/>
      <protection/>
    </xf>
    <xf numFmtId="3" fontId="20" fillId="0" borderId="13" xfId="81" applyNumberFormat="1" applyFont="1" applyFill="1" applyBorder="1" applyAlignment="1" applyProtection="1">
      <alignment horizontal="center" vertical="center" wrapText="1"/>
      <protection/>
    </xf>
    <xf numFmtId="172" fontId="20" fillId="0" borderId="13" xfId="0" applyNumberFormat="1" applyFont="1" applyFill="1" applyBorder="1" applyAlignment="1">
      <alignment horizontal="center" vertical="center" wrapText="1"/>
    </xf>
    <xf numFmtId="172" fontId="20" fillId="0" borderId="14" xfId="80" applyNumberFormat="1" applyFont="1" applyFill="1" applyBorder="1" applyAlignment="1" applyProtection="1">
      <alignment horizontal="center" vertical="center" wrapText="1"/>
      <protection hidden="1"/>
    </xf>
    <xf numFmtId="172" fontId="20" fillId="0" borderId="13" xfId="81" applyNumberFormat="1" applyFont="1" applyFill="1" applyBorder="1" applyAlignment="1" applyProtection="1">
      <alignment horizontal="center" vertical="center" wrapText="1"/>
      <protection/>
    </xf>
    <xf numFmtId="172" fontId="20" fillId="0" borderId="14" xfId="0" applyNumberFormat="1" applyFont="1" applyFill="1" applyBorder="1" applyAlignment="1" applyProtection="1">
      <alignment horizontal="center" vertical="center" wrapText="1"/>
      <protection locked="0"/>
    </xf>
    <xf numFmtId="172" fontId="20" fillId="0" borderId="13" xfId="0" applyNumberFormat="1" applyFont="1" applyFill="1" applyBorder="1" applyAlignment="1" applyProtection="1">
      <alignment horizontal="center" vertical="center" wrapText="1"/>
      <protection locked="0"/>
    </xf>
    <xf numFmtId="172" fontId="20" fillId="0" borderId="14" xfId="0" applyNumberFormat="1" applyFont="1" applyFill="1" applyBorder="1" applyAlignment="1" applyProtection="1">
      <alignment horizontal="center" vertical="center" wrapText="1"/>
      <protection/>
    </xf>
    <xf numFmtId="174" fontId="20" fillId="0" borderId="13" xfId="81" applyNumberFormat="1" applyFont="1" applyFill="1" applyBorder="1" applyAlignment="1" applyProtection="1">
      <alignment horizontal="center" vertical="center" wrapText="1"/>
      <protection/>
    </xf>
    <xf numFmtId="174" fontId="20" fillId="0" borderId="14" xfId="0" applyNumberFormat="1" applyFont="1" applyFill="1" applyBorder="1" applyAlignment="1" applyProtection="1">
      <alignment horizontal="center" vertical="center" wrapText="1"/>
      <protection/>
    </xf>
    <xf numFmtId="1" fontId="20" fillId="0" borderId="22" xfId="0" applyNumberFormat="1" applyFont="1" applyFill="1" applyBorder="1" applyAlignment="1" applyProtection="1">
      <alignment horizontal="center" vertical="center" wrapText="1"/>
      <protection/>
    </xf>
    <xf numFmtId="1" fontId="20" fillId="0" borderId="13" xfId="0" applyNumberFormat="1" applyFont="1" applyFill="1" applyBorder="1" applyAlignment="1" applyProtection="1">
      <alignment horizontal="center" vertical="center" wrapText="1"/>
      <protection/>
    </xf>
    <xf numFmtId="172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51" xfId="74" applyFont="1" applyFill="1" applyBorder="1" applyAlignment="1" applyProtection="1">
      <alignment horizontal="center" vertical="center" textRotation="90" wrapText="1"/>
      <protection locked="0"/>
    </xf>
    <xf numFmtId="3" fontId="21" fillId="0" borderId="52" xfId="83" applyNumberFormat="1" applyFont="1" applyFill="1" applyBorder="1" applyAlignment="1" applyProtection="1">
      <alignment horizontal="right" vertical="center" wrapText="1"/>
      <protection/>
    </xf>
    <xf numFmtId="0" fontId="27" fillId="0" borderId="0" xfId="0" applyFont="1" applyFill="1" applyBorder="1" applyAlignment="1" applyProtection="1">
      <alignment horizontal="center" vertical="center" wrapText="1"/>
      <protection locked="0"/>
    </xf>
    <xf numFmtId="0" fontId="21" fillId="0" borderId="52" xfId="81" applyFont="1" applyFill="1" applyBorder="1" applyAlignment="1" applyProtection="1">
      <alignment horizontal="center" vertical="center" wrapText="1"/>
      <protection/>
    </xf>
    <xf numFmtId="14" fontId="27" fillId="0" borderId="58" xfId="0" applyNumberFormat="1" applyFont="1" applyFill="1" applyBorder="1" applyAlignment="1">
      <alignment horizontal="center" wrapText="1"/>
    </xf>
    <xf numFmtId="0" fontId="27" fillId="0" borderId="58" xfId="0" applyFont="1" applyFill="1" applyBorder="1" applyAlignment="1">
      <alignment horizontal="center" wrapText="1"/>
    </xf>
    <xf numFmtId="0" fontId="28" fillId="0" borderId="0" xfId="0" applyFont="1" applyFill="1" applyAlignment="1">
      <alignment horizontal="center" wrapText="1"/>
    </xf>
    <xf numFmtId="0" fontId="28" fillId="0" borderId="0" xfId="0" applyFont="1" applyFill="1" applyAlignment="1">
      <alignment horizontal="center"/>
    </xf>
    <xf numFmtId="0" fontId="20" fillId="0" borderId="12" xfId="75" applyFont="1" applyFill="1" applyBorder="1" applyAlignment="1" applyProtection="1">
      <alignment horizontal="center" vertical="center" textRotation="90" wrapText="1"/>
      <protection locked="0"/>
    </xf>
    <xf numFmtId="0" fontId="20" fillId="0" borderId="13" xfId="75" applyFont="1" applyFill="1" applyBorder="1" applyAlignment="1" applyProtection="1">
      <alignment horizontal="center" vertical="center" textRotation="90" wrapText="1"/>
      <protection locked="0"/>
    </xf>
    <xf numFmtId="0" fontId="20" fillId="0" borderId="59" xfId="75" applyFont="1" applyFill="1" applyBorder="1" applyAlignment="1" applyProtection="1">
      <alignment horizontal="center" vertical="center" textRotation="90" wrapText="1"/>
      <protection locked="0"/>
    </xf>
    <xf numFmtId="0" fontId="20" fillId="0" borderId="60" xfId="75" applyFont="1" applyFill="1" applyBorder="1" applyAlignment="1" applyProtection="1">
      <alignment horizontal="center" vertical="center" textRotation="90" wrapText="1"/>
      <protection locked="0"/>
    </xf>
    <xf numFmtId="0" fontId="20" fillId="0" borderId="61" xfId="75" applyFont="1" applyFill="1" applyBorder="1" applyAlignment="1" applyProtection="1">
      <alignment horizontal="center" vertical="center" textRotation="90" wrapText="1"/>
      <protection locked="0"/>
    </xf>
    <xf numFmtId="0" fontId="20" fillId="0" borderId="14" xfId="75" applyFont="1" applyFill="1" applyBorder="1" applyAlignment="1" applyProtection="1">
      <alignment horizontal="center" vertical="center" textRotation="90" wrapText="1"/>
      <protection locked="0"/>
    </xf>
    <xf numFmtId="0" fontId="20" fillId="0" borderId="21" xfId="75" applyFont="1" applyFill="1" applyBorder="1" applyAlignment="1" applyProtection="1">
      <alignment horizontal="center" vertical="center" textRotation="90" wrapText="1"/>
      <protection locked="0"/>
    </xf>
    <xf numFmtId="0" fontId="20" fillId="0" borderId="19" xfId="75" applyFont="1" applyFill="1" applyBorder="1" applyAlignment="1" applyProtection="1">
      <alignment horizontal="center" vertical="center" textRotation="90" wrapText="1"/>
      <protection locked="0"/>
    </xf>
    <xf numFmtId="0" fontId="20" fillId="0" borderId="22" xfId="75" applyFont="1" applyFill="1" applyBorder="1" applyAlignment="1" applyProtection="1">
      <alignment horizontal="center" vertical="center" textRotation="90" wrapText="1"/>
      <protection locked="0"/>
    </xf>
    <xf numFmtId="1" fontId="19" fillId="0" borderId="32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31" xfId="0" applyNumberFormat="1" applyFont="1" applyFill="1" applyBorder="1" applyAlignment="1" applyProtection="1">
      <alignment horizontal="center" vertical="center" wrapText="1"/>
      <protection locked="0"/>
    </xf>
    <xf numFmtId="174" fontId="2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62" xfId="0" applyFont="1" applyFill="1" applyBorder="1" applyAlignment="1">
      <alignment horizontal="left" vertical="center" wrapText="1"/>
    </xf>
    <xf numFmtId="172" fontId="2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63" xfId="0" applyFont="1" applyFill="1" applyBorder="1" applyAlignment="1">
      <alignment horizontal="center" vertical="center" wrapText="1"/>
    </xf>
    <xf numFmtId="0" fontId="21" fillId="0" borderId="59" xfId="0" applyFont="1" applyFill="1" applyBorder="1" applyAlignment="1">
      <alignment horizontal="center" vertical="center" wrapText="1"/>
    </xf>
    <xf numFmtId="0" fontId="21" fillId="0" borderId="60" xfId="0" applyFont="1" applyFill="1" applyBorder="1" applyAlignment="1">
      <alignment horizontal="center" vertical="center" wrapText="1"/>
    </xf>
    <xf numFmtId="172" fontId="21" fillId="0" borderId="60" xfId="0" applyNumberFormat="1" applyFont="1" applyFill="1" applyBorder="1" applyAlignment="1">
      <alignment horizontal="center" vertical="center" wrapText="1"/>
    </xf>
    <xf numFmtId="172" fontId="21" fillId="0" borderId="61" xfId="0" applyNumberFormat="1" applyFont="1" applyFill="1" applyBorder="1" applyAlignment="1">
      <alignment horizontal="center" vertical="center" wrapText="1"/>
    </xf>
    <xf numFmtId="1" fontId="21" fillId="0" borderId="12" xfId="0" applyNumberFormat="1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0" fillId="0" borderId="54" xfId="74" applyFont="1" applyFill="1" applyBorder="1" applyAlignment="1" applyProtection="1">
      <alignment horizontal="center" vertical="center" textRotation="90" wrapText="1"/>
      <protection locked="0"/>
    </xf>
    <xf numFmtId="0" fontId="20" fillId="0" borderId="55" xfId="74" applyFont="1" applyFill="1" applyBorder="1" applyAlignment="1" applyProtection="1">
      <alignment horizontal="center" vertical="center" textRotation="90" wrapText="1"/>
      <protection locked="0"/>
    </xf>
    <xf numFmtId="0" fontId="20" fillId="0" borderId="64" xfId="74" applyFont="1" applyFill="1" applyBorder="1" applyAlignment="1" applyProtection="1">
      <alignment horizontal="center" vertical="center" textRotation="90" wrapText="1"/>
      <protection locked="0"/>
    </xf>
    <xf numFmtId="0" fontId="20" fillId="0" borderId="65" xfId="74" applyFont="1" applyFill="1" applyBorder="1" applyAlignment="1" applyProtection="1">
      <alignment horizontal="center" vertical="center" textRotation="90" wrapText="1"/>
      <protection locked="0"/>
    </xf>
    <xf numFmtId="0" fontId="20" fillId="0" borderId="66" xfId="74" applyFont="1" applyFill="1" applyBorder="1" applyAlignment="1" applyProtection="1">
      <alignment horizontal="center" vertical="center" textRotation="90" wrapText="1"/>
      <protection locked="0"/>
    </xf>
    <xf numFmtId="1" fontId="20" fillId="0" borderId="54" xfId="81" applyNumberFormat="1" applyFont="1" applyFill="1" applyBorder="1" applyAlignment="1" applyProtection="1">
      <alignment horizontal="center" vertical="center" wrapText="1"/>
      <protection/>
    </xf>
    <xf numFmtId="172" fontId="20" fillId="0" borderId="55" xfId="79" applyNumberFormat="1" applyFont="1" applyFill="1" applyBorder="1" applyAlignment="1" applyProtection="1">
      <alignment horizontal="center" vertical="center" wrapText="1"/>
      <protection hidden="1"/>
    </xf>
    <xf numFmtId="174" fontId="20" fillId="0" borderId="51" xfId="81" applyNumberFormat="1" applyFont="1" applyFill="1" applyBorder="1" applyAlignment="1" applyProtection="1">
      <alignment horizontal="center" vertical="center" wrapText="1"/>
      <protection/>
    </xf>
    <xf numFmtId="0" fontId="20" fillId="0" borderId="51" xfId="81" applyNumberFormat="1" applyFont="1" applyFill="1" applyBorder="1" applyAlignment="1" applyProtection="1">
      <alignment horizontal="center" vertical="center" wrapText="1"/>
      <protection/>
    </xf>
    <xf numFmtId="172" fontId="20" fillId="0" borderId="51" xfId="79" applyNumberFormat="1" applyFont="1" applyFill="1" applyBorder="1" applyAlignment="1" applyProtection="1">
      <alignment horizontal="center" vertical="center" wrapText="1"/>
      <protection hidden="1"/>
    </xf>
    <xf numFmtId="0" fontId="20" fillId="0" borderId="45" xfId="81" applyFont="1" applyFill="1" applyBorder="1" applyAlignment="1" applyProtection="1">
      <alignment horizontal="center" vertical="center" wrapText="1"/>
      <protection/>
    </xf>
    <xf numFmtId="172" fontId="20" fillId="0" borderId="55" xfId="81" applyNumberFormat="1" applyFont="1" applyFill="1" applyBorder="1" applyAlignment="1" applyProtection="1">
      <alignment horizontal="center" vertical="center" wrapText="1"/>
      <protection hidden="1"/>
    </xf>
    <xf numFmtId="0" fontId="21" fillId="0" borderId="67" xfId="81" applyFont="1" applyFill="1" applyBorder="1" applyAlignment="1" applyProtection="1">
      <alignment horizontal="left" vertical="center" wrapText="1"/>
      <protection locked="0"/>
    </xf>
    <xf numFmtId="3" fontId="21" fillId="0" borderId="68" xfId="83" applyNumberFormat="1" applyFont="1" applyFill="1" applyBorder="1" applyAlignment="1" applyProtection="1">
      <alignment horizontal="center" vertical="center" wrapText="1"/>
      <protection/>
    </xf>
    <xf numFmtId="3" fontId="21" fillId="0" borderId="69" xfId="83" applyNumberFormat="1" applyFont="1" applyFill="1" applyBorder="1" applyAlignment="1" applyProtection="1">
      <alignment horizontal="center" vertical="center" wrapText="1"/>
      <protection/>
    </xf>
    <xf numFmtId="3" fontId="21" fillId="0" borderId="52" xfId="83" applyNumberFormat="1" applyFont="1" applyFill="1" applyBorder="1" applyAlignment="1" applyProtection="1">
      <alignment horizontal="center" vertical="center" wrapText="1"/>
      <protection/>
    </xf>
    <xf numFmtId="174" fontId="21" fillId="0" borderId="52" xfId="83" applyNumberFormat="1" applyFont="1" applyFill="1" applyBorder="1" applyAlignment="1" applyProtection="1">
      <alignment horizontal="center" vertical="center" wrapText="1"/>
      <protection/>
    </xf>
    <xf numFmtId="174" fontId="21" fillId="0" borderId="70" xfId="83" applyNumberFormat="1" applyFont="1" applyFill="1" applyBorder="1" applyAlignment="1" applyProtection="1">
      <alignment horizontal="center" vertical="center" wrapText="1"/>
      <protection/>
    </xf>
    <xf numFmtId="3" fontId="21" fillId="0" borderId="71" xfId="83" applyNumberFormat="1" applyFont="1" applyFill="1" applyBorder="1" applyAlignment="1" applyProtection="1">
      <alignment horizontal="right" vertical="center" wrapText="1"/>
      <protection/>
    </xf>
    <xf numFmtId="174" fontId="21" fillId="0" borderId="52" xfId="0" applyNumberFormat="1" applyFont="1" applyFill="1" applyBorder="1" applyAlignment="1">
      <alignment horizontal="center" vertical="center" wrapText="1"/>
    </xf>
    <xf numFmtId="174" fontId="21" fillId="0" borderId="70" xfId="83" applyNumberFormat="1" applyFont="1" applyFill="1" applyBorder="1" applyAlignment="1" applyProtection="1">
      <alignment horizontal="right" vertical="center" wrapText="1"/>
      <protection/>
    </xf>
    <xf numFmtId="0" fontId="21" fillId="0" borderId="71" xfId="81" applyFont="1" applyFill="1" applyBorder="1" applyAlignment="1" applyProtection="1">
      <alignment horizontal="center" vertical="center" wrapText="1"/>
      <protection/>
    </xf>
    <xf numFmtId="174" fontId="21" fillId="0" borderId="52" xfId="0" applyNumberFormat="1" applyFont="1" applyFill="1" applyBorder="1" applyAlignment="1">
      <alignment horizontal="right" vertical="center" wrapText="1"/>
    </xf>
    <xf numFmtId="174" fontId="21" fillId="0" borderId="72" xfId="83" applyNumberFormat="1" applyFont="1" applyFill="1" applyBorder="1" applyAlignment="1" applyProtection="1">
      <alignment horizontal="center" vertical="center" wrapText="1"/>
      <protection/>
    </xf>
    <xf numFmtId="3" fontId="21" fillId="0" borderId="69" xfId="83" applyNumberFormat="1" applyFont="1" applyFill="1" applyBorder="1" applyAlignment="1" applyProtection="1">
      <alignment horizontal="right" vertical="center" wrapText="1"/>
      <protection/>
    </xf>
    <xf numFmtId="174" fontId="21" fillId="0" borderId="52" xfId="78" applyNumberFormat="1" applyFont="1" applyFill="1" applyBorder="1" applyAlignment="1" applyProtection="1">
      <alignment horizontal="right" vertical="center" wrapText="1"/>
      <protection hidden="1"/>
    </xf>
    <xf numFmtId="174" fontId="21" fillId="0" borderId="73" xfId="78" applyNumberFormat="1" applyFont="1" applyFill="1" applyBorder="1" applyAlignment="1" applyProtection="1">
      <alignment horizontal="right" vertical="center" wrapText="1"/>
      <protection hidden="1"/>
    </xf>
    <xf numFmtId="174" fontId="21" fillId="0" borderId="73" xfId="83" applyNumberFormat="1" applyFont="1" applyFill="1" applyBorder="1" applyAlignment="1" applyProtection="1">
      <alignment horizontal="right" vertical="center" wrapText="1"/>
      <protection/>
    </xf>
    <xf numFmtId="174" fontId="21" fillId="0" borderId="52" xfId="83" applyNumberFormat="1" applyFont="1" applyFill="1" applyBorder="1" applyAlignment="1" applyProtection="1">
      <alignment horizontal="center" vertical="center" wrapText="1"/>
      <protection locked="0"/>
    </xf>
    <xf numFmtId="174" fontId="21" fillId="0" borderId="73" xfId="78" applyNumberFormat="1" applyFont="1" applyFill="1" applyBorder="1" applyAlignment="1" applyProtection="1">
      <alignment horizontal="center" vertical="center" wrapText="1"/>
      <protection hidden="1"/>
    </xf>
    <xf numFmtId="174" fontId="21" fillId="0" borderId="52" xfId="83" applyNumberFormat="1" applyFont="1" applyFill="1" applyBorder="1" applyAlignment="1" applyProtection="1">
      <alignment horizontal="right" vertical="center" wrapText="1"/>
      <protection/>
    </xf>
    <xf numFmtId="174" fontId="21" fillId="0" borderId="52" xfId="78" applyNumberFormat="1" applyFont="1" applyFill="1" applyBorder="1" applyAlignment="1" applyProtection="1">
      <alignment horizontal="center" vertical="center" wrapText="1"/>
      <protection hidden="1"/>
    </xf>
    <xf numFmtId="0" fontId="21" fillId="0" borderId="71" xfId="83" applyFont="1" applyFill="1" applyBorder="1" applyAlignment="1" applyProtection="1">
      <alignment horizontal="right" vertical="center" wrapText="1"/>
      <protection/>
    </xf>
    <xf numFmtId="1" fontId="21" fillId="0" borderId="52" xfId="83" applyNumberFormat="1" applyFont="1" applyFill="1" applyBorder="1" applyAlignment="1" applyProtection="1">
      <alignment horizontal="right" vertical="center" wrapText="1"/>
      <protection/>
    </xf>
    <xf numFmtId="172" fontId="21" fillId="0" borderId="13" xfId="78" applyNumberFormat="1" applyFont="1" applyFill="1" applyBorder="1" applyAlignment="1" applyProtection="1">
      <alignment horizontal="right" vertical="center" wrapText="1"/>
      <protection hidden="1"/>
    </xf>
    <xf numFmtId="172" fontId="21" fillId="0" borderId="14" xfId="78" applyNumberFormat="1" applyFont="1" applyFill="1" applyBorder="1" applyAlignment="1" applyProtection="1">
      <alignment horizontal="right" vertical="center" wrapText="1"/>
      <protection hidden="1"/>
    </xf>
    <xf numFmtId="0" fontId="21" fillId="0" borderId="71" xfId="83" applyFont="1" applyFill="1" applyBorder="1" applyAlignment="1" applyProtection="1">
      <alignment horizontal="center" vertical="center" wrapText="1"/>
      <protection/>
    </xf>
    <xf numFmtId="1" fontId="21" fillId="0" borderId="52" xfId="83" applyNumberFormat="1" applyFont="1" applyFill="1" applyBorder="1" applyAlignment="1" applyProtection="1">
      <alignment horizontal="center" vertical="center" wrapText="1"/>
      <protection/>
    </xf>
    <xf numFmtId="172" fontId="21" fillId="0" borderId="13" xfId="83" applyNumberFormat="1" applyFont="1" applyFill="1" applyBorder="1" applyAlignment="1" applyProtection="1">
      <alignment horizontal="center" vertical="center" wrapText="1"/>
      <protection hidden="1"/>
    </xf>
    <xf numFmtId="1" fontId="21" fillId="0" borderId="13" xfId="83" applyNumberFormat="1" applyFont="1" applyFill="1" applyBorder="1" applyAlignment="1" applyProtection="1">
      <alignment horizontal="center" vertical="center" wrapText="1"/>
      <protection/>
    </xf>
    <xf numFmtId="0" fontId="21" fillId="0" borderId="54" xfId="83" applyFont="1" applyFill="1" applyBorder="1" applyAlignment="1" applyProtection="1">
      <alignment horizontal="center" vertical="center" wrapText="1"/>
      <protection/>
    </xf>
    <xf numFmtId="0" fontId="21" fillId="0" borderId="51" xfId="83" applyNumberFormat="1" applyFont="1" applyFill="1" applyBorder="1" applyAlignment="1" applyProtection="1">
      <alignment horizontal="center" vertical="center" wrapText="1"/>
      <protection/>
    </xf>
    <xf numFmtId="172" fontId="21" fillId="0" borderId="51" xfId="83" applyNumberFormat="1" applyFont="1" applyFill="1" applyBorder="1" applyAlignment="1" applyProtection="1">
      <alignment horizontal="center" vertical="center" wrapText="1"/>
      <protection hidden="1"/>
    </xf>
    <xf numFmtId="172" fontId="21" fillId="0" borderId="55" xfId="83" applyNumberFormat="1" applyFont="1" applyFill="1" applyBorder="1" applyAlignment="1" applyProtection="1">
      <alignment horizontal="center" vertical="center" wrapText="1"/>
      <protection/>
    </xf>
    <xf numFmtId="0" fontId="21" fillId="0" borderId="51" xfId="83" applyFont="1" applyFill="1" applyBorder="1" applyAlignment="1" applyProtection="1">
      <alignment horizontal="center" vertical="center" wrapText="1"/>
      <protection/>
    </xf>
    <xf numFmtId="172" fontId="21" fillId="0" borderId="53" xfId="83" applyNumberFormat="1" applyFont="1" applyFill="1" applyBorder="1" applyAlignment="1" applyProtection="1">
      <alignment horizontal="center" vertical="center" wrapText="1"/>
      <protection hidden="1"/>
    </xf>
    <xf numFmtId="1" fontId="21" fillId="0" borderId="74" xfId="83" applyNumberFormat="1" applyFont="1" applyFill="1" applyBorder="1" applyAlignment="1" applyProtection="1">
      <alignment horizontal="center" vertical="center" wrapText="1"/>
      <protection/>
    </xf>
    <xf numFmtId="1" fontId="21" fillId="0" borderId="51" xfId="83" applyNumberFormat="1" applyFont="1" applyFill="1" applyBorder="1" applyAlignment="1" applyProtection="1">
      <alignment horizontal="center" vertical="center" wrapText="1"/>
      <protection/>
    </xf>
    <xf numFmtId="172" fontId="21" fillId="0" borderId="51" xfId="83" applyNumberFormat="1" applyFont="1" applyFill="1" applyBorder="1" applyAlignment="1" applyProtection="1">
      <alignment horizontal="center" vertical="center" wrapText="1"/>
      <protection/>
    </xf>
    <xf numFmtId="172" fontId="21" fillId="0" borderId="75" xfId="83" applyNumberFormat="1" applyFont="1" applyFill="1" applyBorder="1" applyAlignment="1" applyProtection="1">
      <alignment horizontal="center" vertical="center" wrapText="1"/>
      <protection/>
    </xf>
    <xf numFmtId="0" fontId="21" fillId="0" borderId="74" xfId="83" applyFont="1" applyFill="1" applyBorder="1" applyAlignment="1" applyProtection="1">
      <alignment horizontal="center" vertical="center" wrapText="1"/>
      <protection/>
    </xf>
    <xf numFmtId="0" fontId="21" fillId="0" borderId="76" xfId="83" applyFont="1" applyFill="1" applyBorder="1" applyAlignment="1" applyProtection="1">
      <alignment horizontal="center" vertical="center" wrapText="1"/>
      <protection/>
    </xf>
    <xf numFmtId="172" fontId="21" fillId="0" borderId="76" xfId="83" applyNumberFormat="1" applyFont="1" applyFill="1" applyBorder="1" applyAlignment="1" applyProtection="1">
      <alignment horizontal="center" vertical="center" wrapText="1"/>
      <protection/>
    </xf>
    <xf numFmtId="1" fontId="21" fillId="0" borderId="64" xfId="81" applyNumberFormat="1" applyFont="1" applyFill="1" applyBorder="1" applyAlignment="1" applyProtection="1">
      <alignment horizontal="center" vertical="center" wrapText="1"/>
      <protection/>
    </xf>
    <xf numFmtId="1" fontId="21" fillId="0" borderId="65" xfId="81" applyNumberFormat="1" applyFont="1" applyFill="1" applyBorder="1" applyAlignment="1" applyProtection="1">
      <alignment horizontal="center" vertical="center" wrapText="1"/>
      <protection/>
    </xf>
    <xf numFmtId="172" fontId="21" fillId="0" borderId="65" xfId="81" applyNumberFormat="1" applyFont="1" applyFill="1" applyBorder="1" applyAlignment="1" applyProtection="1">
      <alignment horizontal="center" vertical="center" wrapText="1"/>
      <protection/>
    </xf>
    <xf numFmtId="172" fontId="21" fillId="0" borderId="66" xfId="81" applyNumberFormat="1" applyFont="1" applyFill="1" applyBorder="1" applyAlignment="1" applyProtection="1">
      <alignment horizontal="center" vertical="center" wrapText="1"/>
      <protection/>
    </xf>
    <xf numFmtId="1" fontId="21" fillId="0" borderId="66" xfId="81" applyNumberFormat="1" applyFont="1" applyFill="1" applyBorder="1" applyAlignment="1" applyProtection="1">
      <alignment horizontal="center" vertical="center" wrapText="1"/>
      <protection/>
    </xf>
    <xf numFmtId="0" fontId="23" fillId="0" borderId="24" xfId="0" applyFont="1" applyFill="1" applyBorder="1" applyAlignment="1">
      <alignment horizontal="center"/>
    </xf>
    <xf numFmtId="0" fontId="22" fillId="0" borderId="0" xfId="0" applyFont="1" applyAlignment="1">
      <alignment/>
    </xf>
    <xf numFmtId="0" fontId="30" fillId="0" borderId="77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30" fillId="0" borderId="54" xfId="0" applyFont="1" applyBorder="1" applyAlignment="1">
      <alignment horizontal="center" vertical="center"/>
    </xf>
    <xf numFmtId="0" fontId="30" fillId="0" borderId="51" xfId="0" applyFont="1" applyBorder="1" applyAlignment="1">
      <alignment horizontal="center" vertical="center"/>
    </xf>
    <xf numFmtId="0" fontId="30" fillId="0" borderId="55" xfId="0" applyFont="1" applyBorder="1" applyAlignment="1">
      <alignment horizontal="center" vertical="center"/>
    </xf>
    <xf numFmtId="0" fontId="22" fillId="0" borderId="78" xfId="86" applyFont="1" applyFill="1" applyBorder="1" applyAlignment="1" applyProtection="1">
      <alignment vertical="center"/>
      <protection locked="0"/>
    </xf>
    <xf numFmtId="3" fontId="22" fillId="0" borderId="11" xfId="0" applyNumberFormat="1" applyFont="1" applyFill="1" applyBorder="1" applyAlignment="1">
      <alignment horizontal="center" vertical="center"/>
    </xf>
    <xf numFmtId="3" fontId="22" fillId="0" borderId="43" xfId="0" applyNumberFormat="1" applyFont="1" applyFill="1" applyBorder="1" applyAlignment="1">
      <alignment horizontal="center" vertical="center"/>
    </xf>
    <xf numFmtId="0" fontId="22" fillId="0" borderId="27" xfId="86" applyNumberFormat="1" applyFont="1" applyFill="1" applyBorder="1" applyAlignment="1" applyProtection="1">
      <alignment horizontal="center" vertical="center"/>
      <protection locked="0"/>
    </xf>
    <xf numFmtId="172" fontId="22" fillId="0" borderId="79" xfId="86" applyNumberFormat="1" applyFont="1" applyFill="1" applyBorder="1" applyAlignment="1" applyProtection="1">
      <alignment horizontal="center" vertical="center"/>
      <protection locked="0"/>
    </xf>
    <xf numFmtId="1" fontId="22" fillId="0" borderId="29" xfId="86" applyNumberFormat="1" applyFont="1" applyFill="1" applyBorder="1" applyAlignment="1" applyProtection="1">
      <alignment horizontal="center" vertical="center"/>
      <protection locked="0"/>
    </xf>
    <xf numFmtId="1" fontId="22" fillId="0" borderId="27" xfId="86" applyNumberFormat="1" applyFont="1" applyFill="1" applyBorder="1" applyAlignment="1" applyProtection="1">
      <alignment horizontal="center" vertical="center"/>
      <protection locked="0"/>
    </xf>
    <xf numFmtId="1" fontId="22" fillId="0" borderId="79" xfId="86" applyNumberFormat="1" applyFont="1" applyFill="1" applyBorder="1" applyAlignment="1" applyProtection="1">
      <alignment horizontal="center" vertical="center"/>
      <protection locked="0"/>
    </xf>
    <xf numFmtId="3" fontId="22" fillId="0" borderId="29" xfId="0" applyNumberFormat="1" applyFont="1" applyFill="1" applyBorder="1" applyAlignment="1">
      <alignment horizontal="center" vertical="center"/>
    </xf>
    <xf numFmtId="3" fontId="22" fillId="0" borderId="27" xfId="0" applyNumberFormat="1" applyFont="1" applyFill="1" applyBorder="1" applyAlignment="1">
      <alignment horizontal="center" vertical="center"/>
    </xf>
    <xf numFmtId="172" fontId="22" fillId="0" borderId="28" xfId="0" applyNumberFormat="1" applyFont="1" applyFill="1" applyBorder="1" applyAlignment="1">
      <alignment horizontal="center" vertical="center"/>
    </xf>
    <xf numFmtId="0" fontId="22" fillId="0" borderId="11" xfId="86" applyFont="1" applyFill="1" applyBorder="1" applyAlignment="1" applyProtection="1">
      <alignment vertical="center"/>
      <protection locked="0"/>
    </xf>
    <xf numFmtId="3" fontId="22" fillId="0" borderId="24" xfId="0" applyNumberFormat="1" applyFont="1" applyFill="1" applyBorder="1" applyAlignment="1">
      <alignment horizontal="center" vertical="center"/>
    </xf>
    <xf numFmtId="0" fontId="22" fillId="0" borderId="24" xfId="86" applyNumberFormat="1" applyFont="1" applyFill="1" applyBorder="1" applyAlignment="1" applyProtection="1">
      <alignment horizontal="center" vertical="center"/>
      <protection locked="0"/>
    </xf>
    <xf numFmtId="172" fontId="22" fillId="0" borderId="25" xfId="86" applyNumberFormat="1" applyFont="1" applyFill="1" applyBorder="1" applyAlignment="1" applyProtection="1">
      <alignment horizontal="center" vertical="center"/>
      <protection locked="0"/>
    </xf>
    <xf numFmtId="3" fontId="22" fillId="0" borderId="10" xfId="0" applyNumberFormat="1" applyFont="1" applyFill="1" applyBorder="1" applyAlignment="1">
      <alignment horizontal="center" vertical="center"/>
    </xf>
    <xf numFmtId="0" fontId="23" fillId="0" borderId="16" xfId="0" applyFont="1" applyFill="1" applyBorder="1" applyAlignment="1" applyProtection="1">
      <alignment horizontal="center" vertical="center"/>
      <protection locked="0"/>
    </xf>
    <xf numFmtId="0" fontId="23" fillId="0" borderId="54" xfId="0" applyFont="1" applyFill="1" applyBorder="1" applyAlignment="1" applyProtection="1">
      <alignment horizontal="center" vertical="center"/>
      <protection locked="0"/>
    </xf>
    <xf numFmtId="0" fontId="23" fillId="0" borderId="51" xfId="0" applyFont="1" applyFill="1" applyBorder="1" applyAlignment="1" applyProtection="1">
      <alignment horizontal="center" vertical="center"/>
      <protection locked="0"/>
    </xf>
    <xf numFmtId="172" fontId="23" fillId="0" borderId="53" xfId="0" applyNumberFormat="1" applyFont="1" applyFill="1" applyBorder="1" applyAlignment="1" applyProtection="1">
      <alignment horizontal="center" vertical="center"/>
      <protection locked="0"/>
    </xf>
    <xf numFmtId="1" fontId="23" fillId="0" borderId="54" xfId="0" applyNumberFormat="1" applyFont="1" applyFill="1" applyBorder="1" applyAlignment="1" applyProtection="1">
      <alignment horizontal="center" vertical="center"/>
      <protection locked="0"/>
    </xf>
    <xf numFmtId="1" fontId="23" fillId="0" borderId="51" xfId="0" applyNumberFormat="1" applyFont="1" applyFill="1" applyBorder="1" applyAlignment="1" applyProtection="1">
      <alignment horizontal="center" vertical="center"/>
      <protection locked="0"/>
    </xf>
    <xf numFmtId="3" fontId="23" fillId="0" borderId="80" xfId="0" applyNumberFormat="1" applyFont="1" applyFill="1" applyBorder="1" applyAlignment="1">
      <alignment horizontal="center" vertical="center"/>
    </xf>
    <xf numFmtId="174" fontId="23" fillId="0" borderId="55" xfId="0" applyNumberFormat="1" applyFont="1" applyFill="1" applyBorder="1" applyAlignment="1">
      <alignment horizontal="center" vertical="center"/>
    </xf>
    <xf numFmtId="0" fontId="31" fillId="0" borderId="67" xfId="0" applyFont="1" applyBorder="1" applyAlignment="1">
      <alignment/>
    </xf>
    <xf numFmtId="0" fontId="31" fillId="0" borderId="64" xfId="0" applyFont="1" applyBorder="1" applyAlignment="1">
      <alignment horizontal="center"/>
    </xf>
    <xf numFmtId="0" fontId="31" fillId="0" borderId="65" xfId="0" applyFont="1" applyBorder="1" applyAlignment="1">
      <alignment horizontal="center"/>
    </xf>
    <xf numFmtId="172" fontId="31" fillId="0" borderId="81" xfId="0" applyNumberFormat="1" applyFont="1" applyBorder="1" applyAlignment="1">
      <alignment horizontal="center"/>
    </xf>
    <xf numFmtId="3" fontId="31" fillId="0" borderId="54" xfId="0" applyNumberFormat="1" applyFont="1" applyFill="1" applyBorder="1" applyAlignment="1">
      <alignment horizontal="center" vertical="center"/>
    </xf>
    <xf numFmtId="3" fontId="31" fillId="0" borderId="51" xfId="0" applyNumberFormat="1" applyFont="1" applyFill="1" applyBorder="1" applyAlignment="1">
      <alignment horizontal="center" vertical="center"/>
    </xf>
    <xf numFmtId="172" fontId="31" fillId="0" borderId="66" xfId="0" applyNumberFormat="1" applyFont="1" applyBorder="1" applyAlignment="1">
      <alignment horizontal="center"/>
    </xf>
    <xf numFmtId="0" fontId="20" fillId="0" borderId="0" xfId="86" applyFont="1" applyFill="1" applyBorder="1" applyAlignment="1" applyProtection="1">
      <alignment horizontal="center" vertical="center"/>
      <protection/>
    </xf>
    <xf numFmtId="14" fontId="20" fillId="0" borderId="0" xfId="86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49" fontId="32" fillId="0" borderId="82" xfId="77" applyNumberFormat="1" applyFont="1" applyFill="1" applyBorder="1" applyAlignment="1">
      <alignment horizontal="center" vertical="center"/>
      <protection/>
    </xf>
    <xf numFmtId="49" fontId="32" fillId="0" borderId="83" xfId="77" applyNumberFormat="1" applyFont="1" applyFill="1" applyBorder="1" applyAlignment="1">
      <alignment horizontal="center" vertical="center"/>
      <protection/>
    </xf>
    <xf numFmtId="0" fontId="32" fillId="0" borderId="84" xfId="84" applyFont="1" applyFill="1" applyBorder="1" applyAlignment="1" applyProtection="1">
      <alignment horizontal="center" vertical="center"/>
      <protection locked="0"/>
    </xf>
    <xf numFmtId="0" fontId="32" fillId="0" borderId="83" xfId="84" applyFont="1" applyFill="1" applyBorder="1" applyAlignment="1" applyProtection="1">
      <alignment horizontal="center" vertical="center"/>
      <protection locked="0"/>
    </xf>
    <xf numFmtId="0" fontId="20" fillId="0" borderId="43" xfId="81" applyFont="1" applyFill="1" applyBorder="1" applyAlignment="1" applyProtection="1">
      <alignment horizontal="center" vertical="center" wrapText="1"/>
      <protection/>
    </xf>
    <xf numFmtId="174" fontId="21" fillId="0" borderId="72" xfId="83" applyNumberFormat="1" applyFont="1" applyFill="1" applyBorder="1" applyAlignment="1" applyProtection="1">
      <alignment horizontal="center" vertical="center" wrapText="1"/>
      <protection hidden="1"/>
    </xf>
    <xf numFmtId="172" fontId="20" fillId="0" borderId="43" xfId="81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Font="1" applyFill="1" applyBorder="1" applyAlignment="1" applyProtection="1">
      <alignment horizontal="center" vertical="center" wrapText="1"/>
      <protection hidden="1"/>
    </xf>
    <xf numFmtId="3" fontId="19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19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19" xfId="0" applyNumberFormat="1" applyFont="1" applyFill="1" applyBorder="1" applyAlignment="1">
      <alignment horizontal="center" vertical="center" wrapText="1"/>
    </xf>
    <xf numFmtId="3" fontId="23" fillId="0" borderId="51" xfId="0" applyNumberFormat="1" applyFont="1" applyFill="1" applyBorder="1" applyAlignment="1">
      <alignment horizontal="center" vertical="center"/>
    </xf>
    <xf numFmtId="172" fontId="20" fillId="0" borderId="46" xfId="81" applyNumberFormat="1" applyFont="1" applyFill="1" applyBorder="1" applyAlignment="1" applyProtection="1">
      <alignment horizontal="center" vertical="center" wrapText="1"/>
      <protection/>
    </xf>
    <xf numFmtId="0" fontId="20" fillId="0" borderId="85" xfId="74" applyFont="1" applyFill="1" applyBorder="1" applyAlignment="1" applyProtection="1">
      <alignment horizontal="center" vertical="center" textRotation="90" wrapText="1"/>
      <protection locked="0"/>
    </xf>
    <xf numFmtId="0" fontId="19" fillId="0" borderId="86" xfId="81" applyFont="1" applyFill="1" applyBorder="1" applyAlignment="1" applyProtection="1">
      <alignment horizontal="center" vertical="center" wrapText="1"/>
      <protection locked="0"/>
    </xf>
    <xf numFmtId="0" fontId="19" fillId="0" borderId="23" xfId="0" applyFont="1" applyFill="1" applyBorder="1" applyAlignment="1">
      <alignment horizontal="center" vertical="center" wrapText="1"/>
    </xf>
    <xf numFmtId="0" fontId="20" fillId="0" borderId="76" xfId="81" applyFont="1" applyFill="1" applyBorder="1" applyAlignment="1" applyProtection="1">
      <alignment horizontal="center" vertical="center" wrapText="1"/>
      <protection/>
    </xf>
    <xf numFmtId="172" fontId="21" fillId="0" borderId="87" xfId="83" applyNumberFormat="1" applyFont="1" applyFill="1" applyBorder="1" applyAlignment="1" applyProtection="1">
      <alignment horizontal="center" vertical="center" wrapText="1"/>
      <protection hidden="1"/>
    </xf>
    <xf numFmtId="1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2" fillId="0" borderId="88" xfId="86" applyFont="1" applyFill="1" applyBorder="1" applyAlignment="1" applyProtection="1">
      <alignment vertical="center"/>
      <protection locked="0"/>
    </xf>
    <xf numFmtId="3" fontId="22" fillId="0" borderId="89" xfId="0" applyNumberFormat="1" applyFont="1" applyFill="1" applyBorder="1" applyAlignment="1">
      <alignment horizontal="center" vertical="center"/>
    </xf>
    <xf numFmtId="0" fontId="22" fillId="0" borderId="90" xfId="86" applyNumberFormat="1" applyFont="1" applyFill="1" applyBorder="1" applyAlignment="1" applyProtection="1">
      <alignment horizontal="center" vertical="center"/>
      <protection locked="0"/>
    </xf>
    <xf numFmtId="172" fontId="22" fillId="0" borderId="91" xfId="86" applyNumberFormat="1" applyFont="1" applyFill="1" applyBorder="1" applyAlignment="1" applyProtection="1">
      <alignment horizontal="center" vertical="center"/>
      <protection locked="0"/>
    </xf>
    <xf numFmtId="3" fontId="22" fillId="0" borderId="88" xfId="0" applyNumberFormat="1" applyFont="1" applyFill="1" applyBorder="1" applyAlignment="1">
      <alignment horizontal="center" vertical="center"/>
    </xf>
    <xf numFmtId="3" fontId="22" fillId="0" borderId="8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172" fontId="32" fillId="0" borderId="92" xfId="77" applyNumberFormat="1" applyFont="1" applyFill="1" applyBorder="1" applyAlignment="1">
      <alignment horizontal="center"/>
      <protection/>
    </xf>
    <xf numFmtId="172" fontId="32" fillId="0" borderId="22" xfId="77" applyNumberFormat="1" applyFont="1" applyFill="1" applyBorder="1" applyAlignment="1">
      <alignment horizontal="center"/>
      <protection/>
    </xf>
    <xf numFmtId="172" fontId="32" fillId="0" borderId="93" xfId="84" applyNumberFormat="1" applyFont="1" applyFill="1" applyBorder="1" applyAlignment="1" applyProtection="1">
      <alignment horizontal="center" vertical="center"/>
      <protection locked="0"/>
    </xf>
    <xf numFmtId="172" fontId="32" fillId="0" borderId="94" xfId="84" applyNumberFormat="1" applyFont="1" applyFill="1" applyBorder="1" applyAlignment="1" applyProtection="1">
      <alignment horizontal="center"/>
      <protection locked="0"/>
    </xf>
    <xf numFmtId="0" fontId="32" fillId="0" borderId="95" xfId="77" applyFont="1" applyFill="1" applyBorder="1" applyAlignment="1">
      <alignment vertical="top" wrapText="1"/>
      <protection/>
    </xf>
    <xf numFmtId="1" fontId="32" fillId="0" borderId="96" xfId="77" applyNumberFormat="1" applyFont="1" applyFill="1" applyBorder="1" applyAlignment="1">
      <alignment horizontal="center"/>
      <protection/>
    </xf>
    <xf numFmtId="1" fontId="32" fillId="0" borderId="97" xfId="77" applyNumberFormat="1" applyFont="1" applyFill="1" applyBorder="1" applyAlignment="1">
      <alignment horizontal="center"/>
      <protection/>
    </xf>
    <xf numFmtId="172" fontId="32" fillId="0" borderId="98" xfId="84" applyNumberFormat="1" applyFont="1" applyFill="1" applyBorder="1" applyAlignment="1" applyProtection="1">
      <alignment horizontal="center" vertical="center"/>
      <protection locked="0"/>
    </xf>
    <xf numFmtId="172" fontId="32" fillId="0" borderId="97" xfId="84" applyNumberFormat="1" applyFont="1" applyFill="1" applyBorder="1" applyAlignment="1" applyProtection="1">
      <alignment horizontal="center"/>
      <protection locked="0"/>
    </xf>
    <xf numFmtId="172" fontId="32" fillId="0" borderId="21" xfId="84" applyNumberFormat="1" applyFont="1" applyFill="1" applyBorder="1" applyAlignment="1" applyProtection="1">
      <alignment horizontal="center"/>
      <protection locked="0"/>
    </xf>
    <xf numFmtId="172" fontId="32" fillId="0" borderId="99" xfId="84" applyNumberFormat="1" applyFont="1" applyFill="1" applyBorder="1" applyAlignment="1" applyProtection="1">
      <alignment horizontal="center"/>
      <protection locked="0"/>
    </xf>
    <xf numFmtId="172" fontId="32" fillId="0" borderId="100" xfId="84" applyNumberFormat="1" applyFont="1" applyFill="1" applyBorder="1" applyAlignment="1" applyProtection="1">
      <alignment horizontal="center"/>
      <protection locked="0"/>
    </xf>
    <xf numFmtId="172" fontId="32" fillId="0" borderId="101" xfId="84" applyNumberFormat="1" applyFont="1" applyFill="1" applyBorder="1" applyAlignment="1" applyProtection="1">
      <alignment horizontal="center"/>
      <protection locked="0"/>
    </xf>
    <xf numFmtId="172" fontId="32" fillId="0" borderId="102" xfId="84" applyNumberFormat="1" applyFont="1" applyFill="1" applyBorder="1" applyAlignment="1" applyProtection="1">
      <alignment horizontal="center"/>
      <protection locked="0"/>
    </xf>
    <xf numFmtId="172" fontId="32" fillId="0" borderId="103" xfId="84" applyNumberFormat="1" applyFont="1" applyFill="1" applyBorder="1" applyAlignment="1" applyProtection="1">
      <alignment horizontal="center"/>
      <protection locked="0"/>
    </xf>
    <xf numFmtId="0" fontId="32" fillId="0" borderId="104" xfId="77" applyFont="1" applyFill="1" applyBorder="1" applyAlignment="1">
      <alignment vertical="top" wrapText="1"/>
      <protection/>
    </xf>
    <xf numFmtId="0" fontId="22" fillId="0" borderId="24" xfId="0" applyFont="1" applyFill="1" applyBorder="1" applyAlignment="1">
      <alignment horizontal="left" vertical="top" wrapText="1"/>
    </xf>
    <xf numFmtId="0" fontId="22" fillId="0" borderId="24" xfId="0" applyFont="1" applyFill="1" applyBorder="1" applyAlignment="1">
      <alignment horizontal="center" vertical="top" wrapText="1"/>
    </xf>
    <xf numFmtId="0" fontId="0" fillId="0" borderId="24" xfId="0" applyFill="1" applyBorder="1" applyAlignment="1">
      <alignment/>
    </xf>
    <xf numFmtId="0" fontId="34" fillId="0" borderId="24" xfId="0" applyFont="1" applyFill="1" applyBorder="1" applyAlignment="1">
      <alignment/>
    </xf>
    <xf numFmtId="0" fontId="22" fillId="0" borderId="95" xfId="77" applyFont="1" applyFill="1" applyBorder="1" applyAlignment="1">
      <alignment vertical="top" wrapText="1"/>
      <protection/>
    </xf>
    <xf numFmtId="0" fontId="0" fillId="0" borderId="0" xfId="0" applyFont="1" applyFill="1" applyAlignment="1">
      <alignment/>
    </xf>
    <xf numFmtId="172" fontId="32" fillId="0" borderId="20" xfId="77" applyNumberFormat="1" applyFont="1" applyFill="1" applyBorder="1" applyAlignment="1">
      <alignment horizontal="center"/>
      <protection/>
    </xf>
    <xf numFmtId="172" fontId="32" fillId="0" borderId="18" xfId="77" applyNumberFormat="1" applyFont="1" applyFill="1" applyBorder="1" applyAlignment="1">
      <alignment horizontal="center"/>
      <protection/>
    </xf>
    <xf numFmtId="0" fontId="32" fillId="0" borderId="41" xfId="77" applyFont="1" applyFill="1" applyBorder="1" applyAlignment="1">
      <alignment vertical="top" wrapText="1"/>
      <protection/>
    </xf>
    <xf numFmtId="0" fontId="32" fillId="0" borderId="105" xfId="77" applyFont="1" applyFill="1" applyBorder="1" applyAlignment="1">
      <alignment horizontal="center"/>
      <protection/>
    </xf>
    <xf numFmtId="0" fontId="32" fillId="0" borderId="106" xfId="77" applyFont="1" applyFill="1" applyBorder="1" applyAlignment="1">
      <alignment horizontal="center"/>
      <protection/>
    </xf>
    <xf numFmtId="172" fontId="32" fillId="0" borderId="105" xfId="77" applyNumberFormat="1" applyFont="1" applyFill="1" applyBorder="1" applyAlignment="1">
      <alignment horizontal="center"/>
      <protection/>
    </xf>
    <xf numFmtId="172" fontId="32" fillId="0" borderId="106" xfId="77" applyNumberFormat="1" applyFont="1" applyFill="1" applyBorder="1" applyAlignment="1">
      <alignment horizontal="center"/>
      <protection/>
    </xf>
    <xf numFmtId="172" fontId="32" fillId="0" borderId="41" xfId="77" applyNumberFormat="1" applyFont="1" applyFill="1" applyBorder="1" applyAlignment="1">
      <alignment horizontal="center"/>
      <protection/>
    </xf>
    <xf numFmtId="172" fontId="32" fillId="0" borderId="105" xfId="84" applyNumberFormat="1" applyFont="1" applyFill="1" applyBorder="1" applyAlignment="1" applyProtection="1">
      <alignment horizontal="center" vertical="center"/>
      <protection locked="0"/>
    </xf>
    <xf numFmtId="172" fontId="32" fillId="0" borderId="106" xfId="84" applyNumberFormat="1" applyFont="1" applyFill="1" applyBorder="1" applyAlignment="1" applyProtection="1">
      <alignment horizontal="center" vertical="center"/>
      <protection locked="0"/>
    </xf>
    <xf numFmtId="172" fontId="32" fillId="0" borderId="105" xfId="84" applyNumberFormat="1" applyFont="1" applyFill="1" applyBorder="1" applyAlignment="1" applyProtection="1">
      <alignment horizontal="center"/>
      <protection/>
    </xf>
    <xf numFmtId="172" fontId="32" fillId="0" borderId="106" xfId="84" applyNumberFormat="1" applyFont="1" applyFill="1" applyBorder="1" applyAlignment="1" applyProtection="1">
      <alignment horizontal="center"/>
      <protection/>
    </xf>
    <xf numFmtId="172" fontId="32" fillId="0" borderId="40" xfId="84" applyNumberFormat="1" applyFont="1" applyFill="1" applyBorder="1" applyAlignment="1" applyProtection="1">
      <alignment horizontal="center"/>
      <protection locked="0"/>
    </xf>
    <xf numFmtId="172" fontId="32" fillId="0" borderId="106" xfId="84" applyNumberFormat="1" applyFont="1" applyFill="1" applyBorder="1" applyAlignment="1" applyProtection="1">
      <alignment horizontal="center"/>
      <protection locked="0"/>
    </xf>
    <xf numFmtId="0" fontId="33" fillId="0" borderId="107" xfId="77" applyFont="1" applyFill="1" applyBorder="1" applyAlignment="1">
      <alignment horizontal="center" vertical="top" wrapText="1"/>
      <protection/>
    </xf>
    <xf numFmtId="1" fontId="33" fillId="0" borderId="84" xfId="77" applyNumberFormat="1" applyFont="1" applyFill="1" applyBorder="1" applyAlignment="1">
      <alignment horizontal="center"/>
      <protection/>
    </xf>
    <xf numFmtId="172" fontId="33" fillId="0" borderId="84" xfId="77" applyNumberFormat="1" applyFont="1" applyFill="1" applyBorder="1" applyAlignment="1">
      <alignment horizontal="center"/>
      <protection/>
    </xf>
    <xf numFmtId="172" fontId="33" fillId="0" borderId="84" xfId="84" applyNumberFormat="1" applyFont="1" applyFill="1" applyBorder="1" applyAlignment="1" applyProtection="1">
      <alignment horizontal="center" vertical="center"/>
      <protection locked="0"/>
    </xf>
    <xf numFmtId="172" fontId="33" fillId="0" borderId="83" xfId="84" applyNumberFormat="1" applyFont="1" applyFill="1" applyBorder="1" applyAlignment="1" applyProtection="1">
      <alignment horizontal="center" vertical="center"/>
      <protection locked="0"/>
    </xf>
    <xf numFmtId="172" fontId="33" fillId="0" borderId="108" xfId="77" applyNumberFormat="1" applyFont="1" applyFill="1" applyBorder="1" applyAlignment="1">
      <alignment horizontal="center"/>
      <protection/>
    </xf>
    <xf numFmtId="3" fontId="19" fillId="0" borderId="10" xfId="0" applyNumberFormat="1" applyFont="1" applyFill="1" applyBorder="1" applyAlignment="1">
      <alignment horizontal="center" vertical="center" wrapText="1"/>
    </xf>
    <xf numFmtId="3" fontId="19" fillId="0" borderId="24" xfId="0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/>
    </xf>
    <xf numFmtId="0" fontId="19" fillId="0" borderId="88" xfId="81" applyFont="1" applyFill="1" applyBorder="1" applyAlignment="1" applyProtection="1">
      <alignment horizontal="left" vertical="center" wrapText="1"/>
      <protection locked="0"/>
    </xf>
    <xf numFmtId="1" fontId="19" fillId="0" borderId="77" xfId="0" applyNumberFormat="1" applyFont="1" applyFill="1" applyBorder="1" applyAlignment="1" applyProtection="1">
      <alignment horizontal="center" vertical="center" wrapText="1"/>
      <protection/>
    </xf>
    <xf numFmtId="0" fontId="19" fillId="0" borderId="109" xfId="81" applyFont="1" applyFill="1" applyBorder="1" applyAlignment="1" applyProtection="1">
      <alignment horizontal="center" vertical="center" wrapText="1"/>
      <protection hidden="1"/>
    </xf>
    <xf numFmtId="0" fontId="19" fillId="0" borderId="90" xfId="81" applyFont="1" applyFill="1" applyBorder="1" applyAlignment="1" applyProtection="1">
      <alignment horizontal="center" vertical="center" wrapText="1"/>
      <protection hidden="1" locked="0"/>
    </xf>
    <xf numFmtId="1" fontId="19" fillId="0" borderId="109" xfId="0" applyNumberFormat="1" applyFont="1" applyFill="1" applyBorder="1" applyAlignment="1">
      <alignment horizontal="center" vertical="center" wrapText="1"/>
    </xf>
    <xf numFmtId="1" fontId="19" fillId="0" borderId="90" xfId="81" applyNumberFormat="1" applyFont="1" applyFill="1" applyBorder="1" applyAlignment="1" applyProtection="1">
      <alignment horizontal="center" vertical="center" wrapText="1"/>
      <protection locked="0"/>
    </xf>
    <xf numFmtId="0" fontId="19" fillId="0" borderId="109" xfId="79" applyNumberFormat="1" applyFont="1" applyFill="1" applyBorder="1" applyAlignment="1" applyProtection="1">
      <alignment horizontal="center" vertical="center" wrapText="1"/>
      <protection hidden="1"/>
    </xf>
    <xf numFmtId="0" fontId="19" fillId="0" borderId="90" xfId="79" applyNumberFormat="1" applyFont="1" applyFill="1" applyBorder="1" applyAlignment="1" applyProtection="1">
      <alignment horizontal="center" vertical="center" wrapText="1"/>
      <protection hidden="1"/>
    </xf>
    <xf numFmtId="1" fontId="19" fillId="0" borderId="90" xfId="79" applyNumberFormat="1" applyFont="1" applyFill="1" applyBorder="1" applyAlignment="1" applyProtection="1">
      <alignment horizontal="center" vertical="center" wrapText="1"/>
      <protection hidden="1"/>
    </xf>
    <xf numFmtId="0" fontId="19" fillId="0" borderId="109" xfId="0" applyFont="1" applyFill="1" applyBorder="1" applyAlignment="1">
      <alignment horizontal="center" vertical="center" wrapText="1"/>
    </xf>
    <xf numFmtId="0" fontId="19" fillId="0" borderId="90" xfId="0" applyFont="1" applyFill="1" applyBorder="1" applyAlignment="1">
      <alignment horizontal="center" vertical="center" wrapText="1"/>
    </xf>
    <xf numFmtId="172" fontId="19" fillId="0" borderId="90" xfId="0" applyNumberFormat="1" applyFont="1" applyFill="1" applyBorder="1" applyAlignment="1">
      <alignment horizontal="center" vertical="center" wrapText="1"/>
    </xf>
    <xf numFmtId="172" fontId="19" fillId="0" borderId="110" xfId="79" applyNumberFormat="1" applyFont="1" applyFill="1" applyBorder="1" applyAlignment="1" applyProtection="1">
      <alignment horizontal="center" vertical="center" wrapText="1"/>
      <protection hidden="1"/>
    </xf>
    <xf numFmtId="0" fontId="19" fillId="0" borderId="90" xfId="81" applyFont="1" applyFill="1" applyBorder="1" applyAlignment="1" applyProtection="1">
      <alignment horizontal="center" vertical="center" wrapText="1"/>
      <protection hidden="1"/>
    </xf>
    <xf numFmtId="0" fontId="19" fillId="0" borderId="90" xfId="81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90" xfId="81" applyNumberFormat="1" applyFont="1" applyFill="1" applyBorder="1" applyAlignment="1" applyProtection="1">
      <alignment horizontal="center" vertical="center" wrapText="1"/>
      <protection hidden="1"/>
    </xf>
    <xf numFmtId="0" fontId="19" fillId="0" borderId="109" xfId="0" applyFont="1" applyFill="1" applyBorder="1" applyAlignment="1" applyProtection="1">
      <alignment horizontal="center" vertical="center" wrapText="1"/>
      <protection/>
    </xf>
    <xf numFmtId="0" fontId="19" fillId="0" borderId="111" xfId="0" applyFont="1" applyFill="1" applyBorder="1" applyAlignment="1">
      <alignment horizontal="center" vertical="center" wrapText="1"/>
    </xf>
    <xf numFmtId="1" fontId="19" fillId="0" borderId="90" xfId="81" applyNumberFormat="1" applyFont="1" applyFill="1" applyBorder="1" applyAlignment="1" applyProtection="1">
      <alignment horizontal="center" vertical="center" wrapText="1"/>
      <protection hidden="1"/>
    </xf>
    <xf numFmtId="172" fontId="19" fillId="0" borderId="90" xfId="81" applyNumberFormat="1" applyFont="1" applyFill="1" applyBorder="1" applyAlignment="1" applyProtection="1">
      <alignment horizontal="center" vertical="center" wrapText="1"/>
      <protection hidden="1"/>
    </xf>
    <xf numFmtId="172" fontId="19" fillId="0" borderId="110" xfId="81" applyNumberFormat="1" applyFont="1" applyFill="1" applyBorder="1" applyAlignment="1" applyProtection="1">
      <alignment horizontal="center" vertical="center" wrapText="1"/>
      <protection hidden="1"/>
    </xf>
    <xf numFmtId="1" fontId="19" fillId="0" borderId="109" xfId="81" applyNumberFormat="1" applyFont="1" applyFill="1" applyBorder="1" applyAlignment="1" applyProtection="1">
      <alignment horizontal="center" vertical="center" wrapText="1"/>
      <protection hidden="1"/>
    </xf>
    <xf numFmtId="1" fontId="19" fillId="0" borderId="110" xfId="81" applyNumberFormat="1" applyFont="1" applyFill="1" applyBorder="1" applyAlignment="1" applyProtection="1">
      <alignment horizontal="center" vertical="center" wrapText="1"/>
      <protection hidden="1"/>
    </xf>
    <xf numFmtId="3" fontId="19" fillId="0" borderId="109" xfId="0" applyNumberFormat="1" applyFont="1" applyFill="1" applyBorder="1" applyAlignment="1">
      <alignment horizontal="center"/>
    </xf>
    <xf numFmtId="1" fontId="20" fillId="0" borderId="90" xfId="81" applyNumberFormat="1" applyFont="1" applyFill="1" applyBorder="1" applyAlignment="1" applyProtection="1">
      <alignment horizontal="center" vertical="center" wrapText="1"/>
      <protection/>
    </xf>
    <xf numFmtId="172" fontId="20" fillId="0" borderId="90" xfId="81" applyNumberFormat="1" applyFont="1" applyFill="1" applyBorder="1" applyAlignment="1" applyProtection="1">
      <alignment horizontal="center" vertical="center" wrapText="1"/>
      <protection/>
    </xf>
    <xf numFmtId="172" fontId="20" fillId="0" borderId="110" xfId="81" applyNumberFormat="1" applyFont="1" applyFill="1" applyBorder="1" applyAlignment="1" applyProtection="1">
      <alignment horizontal="center" vertical="center" wrapText="1"/>
      <protection/>
    </xf>
    <xf numFmtId="172" fontId="19" fillId="0" borderId="90" xfId="81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9" fillId="0" borderId="1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3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3" xfId="0" applyFont="1" applyFill="1" applyBorder="1" applyAlignment="1" applyProtection="1">
      <alignment horizontal="center" vertical="center" wrapText="1"/>
      <protection/>
    </xf>
    <xf numFmtId="0" fontId="20" fillId="0" borderId="12" xfId="0" applyFont="1" applyFill="1" applyBorder="1" applyAlignment="1" applyProtection="1">
      <alignment horizontal="center" vertical="center" wrapText="1"/>
      <protection/>
    </xf>
    <xf numFmtId="0" fontId="20" fillId="0" borderId="21" xfId="0" applyFont="1" applyFill="1" applyBorder="1" applyAlignment="1" applyProtection="1">
      <alignment horizontal="center" vertical="center" wrapText="1"/>
      <protection/>
    </xf>
    <xf numFmtId="0" fontId="20" fillId="0" borderId="19" xfId="0" applyFont="1" applyFill="1" applyBorder="1" applyAlignment="1" applyProtection="1">
      <alignment horizontal="center" vertical="center" wrapText="1"/>
      <protection/>
    </xf>
    <xf numFmtId="0" fontId="21" fillId="0" borderId="12" xfId="0" applyFont="1" applyFill="1" applyBorder="1" applyAlignment="1" applyProtection="1">
      <alignment horizontal="center" vertical="center" wrapText="1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1" fontId="21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172" fontId="21" fillId="0" borderId="112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13" xfId="77" applyFont="1" applyFill="1" applyBorder="1" applyAlignment="1">
      <alignment vertical="top" wrapText="1"/>
      <protection/>
    </xf>
    <xf numFmtId="1" fontId="32" fillId="0" borderId="114" xfId="77" applyNumberFormat="1" applyFont="1" applyFill="1" applyBorder="1" applyAlignment="1">
      <alignment horizontal="center"/>
      <protection/>
    </xf>
    <xf numFmtId="1" fontId="32" fillId="0" borderId="115" xfId="77" applyNumberFormat="1" applyFont="1" applyFill="1" applyBorder="1" applyAlignment="1">
      <alignment horizontal="center"/>
      <protection/>
    </xf>
    <xf numFmtId="172" fontId="32" fillId="0" borderId="116" xfId="77" applyNumberFormat="1" applyFont="1" applyFill="1" applyBorder="1" applyAlignment="1">
      <alignment horizontal="center"/>
      <protection/>
    </xf>
    <xf numFmtId="172" fontId="32" fillId="0" borderId="117" xfId="77" applyNumberFormat="1" applyFont="1" applyFill="1" applyBorder="1" applyAlignment="1">
      <alignment horizontal="center"/>
      <protection/>
    </xf>
    <xf numFmtId="172" fontId="32" fillId="0" borderId="118" xfId="84" applyNumberFormat="1" applyFont="1" applyFill="1" applyBorder="1" applyAlignment="1" applyProtection="1">
      <alignment horizontal="center" vertical="center"/>
      <protection locked="0"/>
    </xf>
    <xf numFmtId="172" fontId="32" fillId="0" borderId="115" xfId="84" applyNumberFormat="1" applyFont="1" applyFill="1" applyBorder="1" applyAlignment="1" applyProtection="1">
      <alignment horizontal="center"/>
      <protection locked="0"/>
    </xf>
    <xf numFmtId="172" fontId="32" fillId="0" borderId="39" xfId="84" applyNumberFormat="1" applyFont="1" applyFill="1" applyBorder="1" applyAlignment="1" applyProtection="1">
      <alignment horizontal="center"/>
      <protection locked="0"/>
    </xf>
    <xf numFmtId="0" fontId="32" fillId="0" borderId="119" xfId="77" applyFont="1" applyFill="1" applyBorder="1" applyAlignment="1">
      <alignment vertical="top" wrapText="1"/>
      <protection/>
    </xf>
    <xf numFmtId="172" fontId="32" fillId="0" borderId="120" xfId="84" applyNumberFormat="1" applyFont="1" applyFill="1" applyBorder="1" applyAlignment="1" applyProtection="1">
      <alignment horizontal="center"/>
      <protection locked="0"/>
    </xf>
    <xf numFmtId="172" fontId="32" fillId="0" borderId="121" xfId="84" applyNumberFormat="1" applyFont="1" applyFill="1" applyBorder="1" applyAlignment="1" applyProtection="1">
      <alignment horizontal="center"/>
      <protection locked="0"/>
    </xf>
    <xf numFmtId="0" fontId="20" fillId="0" borderId="122" xfId="81" applyFont="1" applyFill="1" applyBorder="1" applyAlignment="1" applyProtection="1">
      <alignment horizontal="center" vertical="center" wrapText="1"/>
      <protection locked="0"/>
    </xf>
    <xf numFmtId="0" fontId="20" fillId="0" borderId="11" xfId="81" applyFont="1" applyFill="1" applyBorder="1" applyAlignment="1" applyProtection="1">
      <alignment horizontal="center" vertical="center" wrapText="1"/>
      <protection locked="0"/>
    </xf>
    <xf numFmtId="0" fontId="20" fillId="0" borderId="23" xfId="81" applyFont="1" applyFill="1" applyBorder="1" applyAlignment="1" applyProtection="1">
      <alignment horizontal="center" vertical="center" wrapText="1"/>
      <protection locked="0"/>
    </xf>
    <xf numFmtId="0" fontId="20" fillId="0" borderId="24" xfId="81" applyFont="1" applyFill="1" applyBorder="1" applyAlignment="1" applyProtection="1">
      <alignment horizontal="center" vertical="center" wrapText="1"/>
      <protection locked="0"/>
    </xf>
    <xf numFmtId="0" fontId="20" fillId="0" borderId="123" xfId="81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Alignment="1">
      <alignment/>
    </xf>
    <xf numFmtId="3" fontId="19" fillId="0" borderId="12" xfId="0" applyNumberFormat="1" applyFont="1" applyFill="1" applyBorder="1" applyAlignment="1">
      <alignment horizontal="center"/>
    </xf>
    <xf numFmtId="3" fontId="19" fillId="0" borderId="13" xfId="0" applyNumberFormat="1" applyFont="1" applyFill="1" applyBorder="1" applyAlignment="1">
      <alignment horizontal="center"/>
    </xf>
    <xf numFmtId="172" fontId="19" fillId="0" borderId="13" xfId="81" applyNumberFormat="1" applyFont="1" applyFill="1" applyBorder="1" applyAlignment="1" applyProtection="1">
      <alignment horizontal="center" vertical="center" wrapText="1"/>
      <protection/>
    </xf>
    <xf numFmtId="172" fontId="19" fillId="0" borderId="14" xfId="0" applyNumberFormat="1" applyFont="1" applyFill="1" applyBorder="1" applyAlignment="1" applyProtection="1">
      <alignment horizontal="center" vertical="center" wrapText="1"/>
      <protection locked="0"/>
    </xf>
    <xf numFmtId="172" fontId="19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24" xfId="81" applyFont="1" applyFill="1" applyBorder="1" applyAlignment="1" applyProtection="1">
      <alignment horizontal="center" vertical="center" wrapText="1"/>
      <protection locked="0"/>
    </xf>
    <xf numFmtId="0" fontId="20" fillId="0" borderId="125" xfId="81" applyFont="1" applyFill="1" applyBorder="1" applyAlignment="1" applyProtection="1">
      <alignment horizontal="center" vertical="center" wrapText="1"/>
      <protection locked="0"/>
    </xf>
    <xf numFmtId="0" fontId="20" fillId="0" borderId="126" xfId="81" applyFont="1" applyFill="1" applyBorder="1" applyAlignment="1" applyProtection="1">
      <alignment horizontal="center" vertical="center" wrapText="1"/>
      <protection locked="0"/>
    </xf>
    <xf numFmtId="0" fontId="20" fillId="0" borderId="127" xfId="81" applyFont="1" applyFill="1" applyBorder="1" applyAlignment="1" applyProtection="1">
      <alignment horizontal="center" vertical="center" wrapText="1"/>
      <protection locked="0"/>
    </xf>
    <xf numFmtId="0" fontId="20" fillId="0" borderId="16" xfId="81" applyFont="1" applyFill="1" applyBorder="1" applyAlignment="1" applyProtection="1">
      <alignment horizontal="center" vertical="center" wrapText="1"/>
      <protection locked="0"/>
    </xf>
    <xf numFmtId="0" fontId="20" fillId="0" borderId="26" xfId="81" applyFont="1" applyFill="1" applyBorder="1" applyAlignment="1" applyProtection="1">
      <alignment horizontal="center" vertical="center" wrapText="1"/>
      <protection locked="0"/>
    </xf>
    <xf numFmtId="0" fontId="20" fillId="0" borderId="10" xfId="8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 wrapText="1"/>
    </xf>
    <xf numFmtId="0" fontId="20" fillId="0" borderId="54" xfId="81" applyFont="1" applyFill="1" applyBorder="1" applyAlignment="1" applyProtection="1">
      <alignment horizontal="center" vertical="center" wrapText="1"/>
      <protection locked="0"/>
    </xf>
    <xf numFmtId="0" fontId="20" fillId="0" borderId="51" xfId="81" applyFont="1" applyFill="1" applyBorder="1" applyAlignment="1" applyProtection="1">
      <alignment horizontal="center" vertical="center" wrapText="1"/>
      <protection locked="0"/>
    </xf>
    <xf numFmtId="0" fontId="20" fillId="0" borderId="55" xfId="81" applyFont="1" applyFill="1" applyBorder="1" applyAlignment="1" applyProtection="1">
      <alignment horizontal="center" vertical="center" wrapText="1"/>
      <protection locked="0"/>
    </xf>
    <xf numFmtId="0" fontId="20" fillId="0" borderId="57" xfId="81" applyFont="1" applyFill="1" applyBorder="1" applyAlignment="1" applyProtection="1">
      <alignment horizontal="center" vertical="center" wrapText="1"/>
      <protection locked="0"/>
    </xf>
    <xf numFmtId="0" fontId="20" fillId="0" borderId="17" xfId="0" applyFont="1" applyFill="1" applyBorder="1" applyAlignment="1" applyProtection="1">
      <alignment horizontal="center" vertical="center" wrapText="1"/>
      <protection locked="0"/>
    </xf>
    <xf numFmtId="0" fontId="20" fillId="0" borderId="57" xfId="0" applyFont="1" applyFill="1" applyBorder="1" applyAlignment="1" applyProtection="1">
      <alignment horizontal="center" vertical="center" wrapText="1"/>
      <protection locked="0"/>
    </xf>
    <xf numFmtId="0" fontId="20" fillId="0" borderId="12" xfId="0" applyFont="1" applyFill="1" applyBorder="1" applyAlignment="1" applyProtection="1">
      <alignment horizontal="center" vertical="center" wrapText="1"/>
      <protection locked="0"/>
    </xf>
    <xf numFmtId="0" fontId="20" fillId="0" borderId="13" xfId="0" applyFont="1" applyFill="1" applyBorder="1" applyAlignment="1" applyProtection="1">
      <alignment horizontal="center" vertical="center" wrapText="1"/>
      <protection locked="0"/>
    </xf>
    <xf numFmtId="0" fontId="20" fillId="0" borderId="128" xfId="0" applyFont="1" applyFill="1" applyBorder="1" applyAlignment="1" applyProtection="1">
      <alignment horizontal="center" vertical="center" wrapText="1"/>
      <protection locked="0"/>
    </xf>
    <xf numFmtId="0" fontId="20" fillId="0" borderId="14" xfId="0" applyFont="1" applyFill="1" applyBorder="1" applyAlignment="1" applyProtection="1">
      <alignment horizontal="center" vertical="center" wrapText="1"/>
      <protection locked="0"/>
    </xf>
    <xf numFmtId="0" fontId="20" fillId="0" borderId="129" xfId="81" applyFont="1" applyFill="1" applyBorder="1" applyAlignment="1" applyProtection="1">
      <alignment horizontal="center" vertical="center" wrapText="1"/>
      <protection locked="0"/>
    </xf>
    <xf numFmtId="0" fontId="0" fillId="0" borderId="130" xfId="0" applyFont="1" applyFill="1" applyBorder="1" applyAlignment="1">
      <alignment horizontal="center" vertical="center" wrapText="1"/>
    </xf>
    <xf numFmtId="0" fontId="0" fillId="0" borderId="13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14" fontId="27" fillId="0" borderId="58" xfId="0" applyNumberFormat="1" applyFont="1" applyFill="1" applyBorder="1" applyAlignment="1">
      <alignment horizontal="center" wrapText="1"/>
    </xf>
    <xf numFmtId="0" fontId="27" fillId="0" borderId="58" xfId="0" applyFont="1" applyFill="1" applyBorder="1" applyAlignment="1">
      <alignment horizontal="center" wrapText="1"/>
    </xf>
    <xf numFmtId="0" fontId="20" fillId="0" borderId="18" xfId="0" applyFont="1" applyFill="1" applyBorder="1" applyAlignment="1" applyProtection="1">
      <alignment horizontal="center" vertical="center" wrapText="1"/>
      <protection locked="0"/>
    </xf>
    <xf numFmtId="0" fontId="20" fillId="0" borderId="19" xfId="0" applyFont="1" applyFill="1" applyBorder="1" applyAlignment="1" applyProtection="1">
      <alignment horizontal="center" vertical="center" wrapText="1"/>
      <protection locked="0"/>
    </xf>
    <xf numFmtId="0" fontId="20" fillId="0" borderId="20" xfId="0" applyFont="1" applyFill="1" applyBorder="1" applyAlignment="1" applyProtection="1">
      <alignment horizontal="center" vertical="center" wrapText="1"/>
      <protection locked="0"/>
    </xf>
    <xf numFmtId="0" fontId="20" fillId="0" borderId="132" xfId="0" applyFont="1" applyFill="1" applyBorder="1" applyAlignment="1" applyProtection="1">
      <alignment horizontal="center" vertical="center" wrapText="1"/>
      <protection locked="0"/>
    </xf>
    <xf numFmtId="0" fontId="20" fillId="0" borderId="95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Border="1" applyAlignment="1">
      <alignment horizontal="center"/>
    </xf>
    <xf numFmtId="0" fontId="0" fillId="0" borderId="0" xfId="0" applyAlignment="1">
      <alignment/>
    </xf>
    <xf numFmtId="14" fontId="27" fillId="0" borderId="133" xfId="0" applyNumberFormat="1" applyFont="1" applyBorder="1" applyAlignment="1">
      <alignment/>
    </xf>
    <xf numFmtId="0" fontId="29" fillId="0" borderId="45" xfId="0" applyFont="1" applyBorder="1" applyAlignment="1">
      <alignment horizontal="center" vertical="center"/>
    </xf>
    <xf numFmtId="0" fontId="29" fillId="0" borderId="43" xfId="0" applyFont="1" applyBorder="1" applyAlignment="1">
      <alignment horizontal="center" vertical="center"/>
    </xf>
    <xf numFmtId="0" fontId="29" fillId="0" borderId="46" xfId="0" applyFont="1" applyBorder="1" applyAlignment="1">
      <alignment horizontal="center" vertical="center"/>
    </xf>
    <xf numFmtId="0" fontId="29" fillId="0" borderId="80" xfId="0" applyFont="1" applyBorder="1" applyAlignment="1">
      <alignment horizontal="center" vertical="center"/>
    </xf>
    <xf numFmtId="0" fontId="29" fillId="0" borderId="89" xfId="0" applyFont="1" applyBorder="1" applyAlignment="1">
      <alignment horizontal="center" vertical="center"/>
    </xf>
    <xf numFmtId="0" fontId="29" fillId="0" borderId="134" xfId="0" applyFont="1" applyBorder="1" applyAlignment="1">
      <alignment horizontal="center" vertical="center"/>
    </xf>
    <xf numFmtId="1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49" xfId="0" applyFont="1" applyFill="1" applyBorder="1" applyAlignment="1" applyProtection="1">
      <alignment horizontal="center" vertical="center" wrapText="1"/>
      <protection locked="0"/>
    </xf>
    <xf numFmtId="0" fontId="23" fillId="0" borderId="47" xfId="0" applyFont="1" applyFill="1" applyBorder="1" applyAlignment="1" applyProtection="1">
      <alignment horizontal="center" vertical="center" wrapText="1"/>
      <protection locked="0"/>
    </xf>
    <xf numFmtId="0" fontId="23" fillId="0" borderId="77" xfId="0" applyFont="1" applyFill="1" applyBorder="1" applyAlignment="1" applyProtection="1">
      <alignment horizontal="center" vertical="center" wrapText="1"/>
      <protection locked="0"/>
    </xf>
    <xf numFmtId="0" fontId="32" fillId="0" borderId="135" xfId="85" applyFont="1" applyFill="1" applyBorder="1" applyAlignment="1" applyProtection="1">
      <alignment horizontal="center"/>
      <protection locked="0"/>
    </xf>
    <xf numFmtId="0" fontId="32" fillId="0" borderId="136" xfId="85" applyFont="1" applyFill="1" applyBorder="1" applyAlignment="1" applyProtection="1">
      <alignment horizontal="center"/>
      <protection locked="0"/>
    </xf>
    <xf numFmtId="0" fontId="32" fillId="0" borderId="106" xfId="84" applyFont="1" applyFill="1" applyBorder="1" applyAlignment="1" applyProtection="1">
      <alignment horizontal="center"/>
      <protection locked="0"/>
    </xf>
    <xf numFmtId="0" fontId="32" fillId="0" borderId="137" xfId="84" applyFont="1" applyFill="1" applyBorder="1" applyAlignment="1" applyProtection="1">
      <alignment horizontal="center"/>
      <protection locked="0"/>
    </xf>
    <xf numFmtId="0" fontId="32" fillId="0" borderId="137" xfId="77" applyFont="1" applyFill="1" applyBorder="1" applyAlignment="1">
      <alignment horizontal="center"/>
      <protection/>
    </xf>
    <xf numFmtId="0" fontId="32" fillId="0" borderId="138" xfId="77" applyFont="1" applyFill="1" applyBorder="1" applyAlignment="1">
      <alignment horizontal="center"/>
      <protection/>
    </xf>
    <xf numFmtId="0" fontId="32" fillId="0" borderId="139" xfId="84" applyFont="1" applyFill="1" applyBorder="1" applyAlignment="1" applyProtection="1">
      <alignment horizontal="center" vertical="center"/>
      <protection locked="0"/>
    </xf>
    <xf numFmtId="0" fontId="32" fillId="0" borderId="105" xfId="84" applyFont="1" applyFill="1" applyBorder="1" applyAlignment="1" applyProtection="1">
      <alignment horizontal="center" vertical="center"/>
      <protection locked="0"/>
    </xf>
    <xf numFmtId="0" fontId="32" fillId="0" borderId="106" xfId="84" applyFont="1" applyFill="1" applyBorder="1" applyAlignment="1" applyProtection="1">
      <alignment horizontal="center" vertical="center"/>
      <protection locked="0"/>
    </xf>
    <xf numFmtId="0" fontId="20" fillId="0" borderId="0" xfId="86" applyFont="1" applyFill="1" applyBorder="1" applyAlignment="1" applyProtection="1">
      <alignment horizontal="center" vertical="center" wrapText="1"/>
      <protection/>
    </xf>
    <xf numFmtId="14" fontId="20" fillId="0" borderId="0" xfId="86" applyNumberFormat="1" applyFont="1" applyFill="1" applyBorder="1" applyAlignment="1" applyProtection="1">
      <alignment horizontal="center" vertical="center"/>
      <protection/>
    </xf>
    <xf numFmtId="0" fontId="32" fillId="0" borderId="107" xfId="84" applyFont="1" applyFill="1" applyBorder="1" applyAlignment="1" applyProtection="1">
      <alignment horizontal="center" vertical="center" wrapText="1"/>
      <protection locked="0"/>
    </xf>
    <xf numFmtId="0" fontId="32" fillId="0" borderId="140" xfId="84" applyFont="1" applyFill="1" applyBorder="1" applyAlignment="1" applyProtection="1">
      <alignment horizontal="center"/>
      <protection locked="0"/>
    </xf>
    <xf numFmtId="0" fontId="32" fillId="0" borderId="141" xfId="77" applyFont="1" applyFill="1" applyBorder="1" applyAlignment="1">
      <alignment horizontal="center" vertical="center"/>
      <protection/>
    </xf>
    <xf numFmtId="0" fontId="32" fillId="0" borderId="108" xfId="85" applyFont="1" applyFill="1" applyBorder="1" applyAlignment="1" applyProtection="1">
      <alignment horizontal="left" vertical="center"/>
      <protection locked="0"/>
    </xf>
    <xf numFmtId="0" fontId="32" fillId="0" borderId="108" xfId="84" applyFont="1" applyFill="1" applyBorder="1" applyAlignment="1" applyProtection="1">
      <alignment horizontal="center"/>
      <protection locked="0"/>
    </xf>
    <xf numFmtId="0" fontId="32" fillId="0" borderId="142" xfId="84" applyFont="1" applyFill="1" applyBorder="1" applyAlignment="1" applyProtection="1">
      <alignment horizontal="center" vertical="center" wrapText="1"/>
      <protection locked="0"/>
    </xf>
    <xf numFmtId="0" fontId="32" fillId="0" borderId="97" xfId="84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 wrapText="1"/>
    </xf>
    <xf numFmtId="0" fontId="23" fillId="0" borderId="0" xfId="0" applyFont="1" applyFill="1" applyBorder="1" applyAlignment="1">
      <alignment horizontal="center" wrapText="1"/>
    </xf>
    <xf numFmtId="0" fontId="23" fillId="0" borderId="90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</cellXfs>
  <cellStyles count="83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TableStyleLight1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2" xfId="72"/>
    <cellStyle name="Обычный 4" xfId="73"/>
    <cellStyle name="Обычный 4_Сводка на 21.07.2018" xfId="74"/>
    <cellStyle name="Обычный 4_Сводка на 23.07.2018" xfId="75"/>
    <cellStyle name="Обычный 5" xfId="76"/>
    <cellStyle name="Обычный 5_Сводка на 17.04.2015" xfId="77"/>
    <cellStyle name="Обычный 6" xfId="78"/>
    <cellStyle name="Обычный 6_Сводка на 21.07.2018" xfId="79"/>
    <cellStyle name="Обычный 6_Сводка на 23.07.2018" xfId="80"/>
    <cellStyle name="Обычный_Лист1" xfId="81"/>
    <cellStyle name="Обычный_Лист1_Корма" xfId="82"/>
    <cellStyle name="Обычный_Лист1_Лист по уборке зерновых" xfId="83"/>
    <cellStyle name="Обычный_Общая сводка" xfId="84"/>
    <cellStyle name="Обычный_Сводка" xfId="85"/>
    <cellStyle name="Обычный_Сводка11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7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26"/>
  <sheetViews>
    <sheetView tabSelected="1" view="pageBreakPreview" zoomScale="58" zoomScaleSheetLayoutView="58" zoomScalePageLayoutView="0" workbookViewId="0" topLeftCell="A1">
      <pane xSplit="1" ySplit="3" topLeftCell="B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32" sqref="D32"/>
    </sheetView>
  </sheetViews>
  <sheetFormatPr defaultColWidth="9.125" defaultRowHeight="12.75"/>
  <cols>
    <col min="1" max="1" width="20.125" style="1" customWidth="1"/>
    <col min="2" max="2" width="8.625" style="1" customWidth="1"/>
    <col min="3" max="3" width="12.00390625" style="1" customWidth="1"/>
    <col min="4" max="4" width="10.75390625" style="1" customWidth="1"/>
    <col min="5" max="5" width="9.25390625" style="1" customWidth="1"/>
    <col min="6" max="6" width="12.625" style="1" customWidth="1"/>
    <col min="7" max="7" width="12.75390625" style="1" customWidth="1"/>
    <col min="8" max="8" width="9.00390625" style="1" hidden="1" customWidth="1"/>
    <col min="9" max="9" width="9.25390625" style="1" hidden="1" customWidth="1"/>
    <col min="10" max="10" width="6.25390625" style="1" hidden="1" customWidth="1"/>
    <col min="11" max="11" width="9.25390625" style="1" hidden="1" customWidth="1"/>
    <col min="12" max="12" width="5.75390625" style="1" hidden="1" customWidth="1"/>
    <col min="13" max="14" width="7.125" style="1" hidden="1" customWidth="1"/>
    <col min="15" max="15" width="6.625" style="1" hidden="1" customWidth="1"/>
    <col min="16" max="16" width="7.625" style="1" hidden="1" customWidth="1"/>
    <col min="17" max="17" width="5.75390625" style="1" hidden="1" customWidth="1"/>
    <col min="18" max="18" width="6.875" style="1" hidden="1" customWidth="1"/>
    <col min="19" max="19" width="5.25390625" style="1" hidden="1" customWidth="1"/>
    <col min="20" max="21" width="7.00390625" style="1" hidden="1" customWidth="1"/>
    <col min="22" max="22" width="5.875" style="1" hidden="1" customWidth="1"/>
    <col min="23" max="24" width="8.125" style="1" hidden="1" customWidth="1"/>
    <col min="25" max="25" width="6.125" style="1" hidden="1" customWidth="1"/>
    <col min="26" max="26" width="8.125" style="1" hidden="1" customWidth="1"/>
    <col min="27" max="27" width="5.875" style="1" hidden="1" customWidth="1"/>
    <col min="28" max="29" width="7.625" style="1" hidden="1" customWidth="1"/>
    <col min="30" max="30" width="7.00390625" style="1" hidden="1" customWidth="1"/>
    <col min="31" max="31" width="8.125" style="1" hidden="1" customWidth="1"/>
    <col min="32" max="32" width="5.875" style="1" hidden="1" customWidth="1"/>
    <col min="33" max="34" width="8.75390625" style="1" hidden="1" customWidth="1"/>
    <col min="35" max="35" width="7.00390625" style="1" hidden="1" customWidth="1"/>
    <col min="36" max="36" width="9.25390625" style="1" hidden="1" customWidth="1"/>
    <col min="37" max="37" width="5.875" style="1" hidden="1" customWidth="1"/>
    <col min="38" max="39" width="8.75390625" style="1" hidden="1" customWidth="1"/>
    <col min="40" max="40" width="7.00390625" style="1" hidden="1" customWidth="1"/>
    <col min="41" max="41" width="9.25390625" style="1" hidden="1" customWidth="1"/>
    <col min="42" max="42" width="5.875" style="1" hidden="1" customWidth="1"/>
    <col min="43" max="44" width="7.625" style="1" hidden="1" customWidth="1"/>
    <col min="45" max="45" width="6.125" style="1" hidden="1" customWidth="1"/>
    <col min="46" max="46" width="7.625" style="1" hidden="1" customWidth="1"/>
    <col min="47" max="47" width="5.875" style="1" hidden="1" customWidth="1"/>
    <col min="48" max="48" width="11.25390625" style="1" customWidth="1"/>
    <col min="49" max="49" width="10.00390625" style="1" customWidth="1"/>
    <col min="50" max="50" width="9.875" style="1" customWidth="1"/>
    <col min="51" max="51" width="7.75390625" style="1" customWidth="1"/>
    <col min="52" max="52" width="6.625" style="1" customWidth="1"/>
    <col min="53" max="54" width="6.625" style="1" hidden="1" customWidth="1"/>
    <col min="55" max="55" width="6.875" style="1" hidden="1" customWidth="1"/>
    <col min="56" max="56" width="7.625" style="1" hidden="1" customWidth="1"/>
    <col min="57" max="57" width="5.00390625" style="1" hidden="1" customWidth="1"/>
    <col min="58" max="58" width="0.12890625" style="1" hidden="1" customWidth="1"/>
    <col min="59" max="59" width="5.75390625" style="1" hidden="1" customWidth="1"/>
    <col min="60" max="61" width="6.125" style="1" hidden="1" customWidth="1"/>
    <col min="62" max="62" width="5.00390625" style="1" hidden="1" customWidth="1"/>
    <col min="63" max="63" width="6.25390625" style="1" hidden="1" customWidth="1"/>
    <col min="64" max="64" width="5.75390625" style="1" hidden="1" customWidth="1"/>
    <col min="65" max="65" width="6.375" style="1" hidden="1" customWidth="1"/>
    <col min="66" max="66" width="6.875" style="1" hidden="1" customWidth="1"/>
    <col min="67" max="67" width="5.625" style="1" hidden="1" customWidth="1"/>
    <col min="68" max="68" width="6.375" style="1" hidden="1" customWidth="1"/>
    <col min="69" max="69" width="5.75390625" style="1" hidden="1" customWidth="1"/>
    <col min="70" max="70" width="6.75390625" style="1" hidden="1" customWidth="1"/>
    <col min="71" max="71" width="5.75390625" style="1" hidden="1" customWidth="1"/>
    <col min="72" max="72" width="5.25390625" style="1" hidden="1" customWidth="1"/>
    <col min="73" max="73" width="6.875" style="1" hidden="1" customWidth="1"/>
    <col min="74" max="74" width="6.375" style="1" hidden="1" customWidth="1"/>
    <col min="75" max="75" width="6.875" style="1" hidden="1" customWidth="1"/>
    <col min="76" max="76" width="6.00390625" style="1" hidden="1" customWidth="1"/>
    <col min="77" max="77" width="5.25390625" style="1" hidden="1" customWidth="1"/>
    <col min="78" max="78" width="6.875" style="1" hidden="1" customWidth="1"/>
    <col min="79" max="79" width="6.375" style="1" hidden="1" customWidth="1"/>
    <col min="80" max="80" width="7.00390625" style="1" hidden="1" customWidth="1"/>
    <col min="81" max="81" width="5.625" style="1" hidden="1" customWidth="1"/>
    <col min="82" max="82" width="5.00390625" style="1" hidden="1" customWidth="1"/>
    <col min="83" max="83" width="8.75390625" style="1" hidden="1" customWidth="1"/>
    <col min="84" max="84" width="3.875" style="1" hidden="1" customWidth="1"/>
    <col min="85" max="85" width="9.25390625" style="1" hidden="1" customWidth="1"/>
    <col min="86" max="86" width="3.875" style="1" hidden="1" customWidth="1"/>
    <col min="87" max="87" width="9.25390625" style="1" hidden="1" customWidth="1"/>
    <col min="88" max="88" width="9.125" style="1" customWidth="1"/>
    <col min="89" max="16384" width="9.125" style="1" customWidth="1"/>
  </cols>
  <sheetData>
    <row r="1" spans="1:77" ht="36.75" customHeight="1" thickBot="1">
      <c r="A1" s="171"/>
      <c r="B1" s="443" t="s">
        <v>123</v>
      </c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3"/>
      <c r="T1" s="443"/>
      <c r="U1" s="443"/>
      <c r="V1" s="443"/>
      <c r="W1" s="443"/>
      <c r="X1" s="443"/>
      <c r="Y1" s="443"/>
      <c r="Z1" s="443"/>
      <c r="AA1" s="443"/>
      <c r="AB1" s="443"/>
      <c r="AC1" s="443"/>
      <c r="AD1" s="443"/>
      <c r="AE1" s="444"/>
      <c r="AF1" s="444"/>
      <c r="AG1" s="444"/>
      <c r="AH1" s="444"/>
      <c r="AI1" s="444"/>
      <c r="AJ1" s="444"/>
      <c r="AK1" s="444"/>
      <c r="AL1" s="444"/>
      <c r="AM1" s="444"/>
      <c r="AN1" s="444"/>
      <c r="AO1" s="444"/>
      <c r="AP1" s="444"/>
      <c r="AQ1" s="444"/>
      <c r="AR1" s="444"/>
      <c r="AS1" s="444"/>
      <c r="AT1" s="444"/>
      <c r="AU1" s="444"/>
      <c r="AV1" s="444"/>
      <c r="AW1" s="444"/>
      <c r="AX1" s="444"/>
      <c r="AY1" s="444"/>
      <c r="AZ1" s="444"/>
      <c r="BA1" s="199"/>
      <c r="BB1" s="199"/>
      <c r="BC1" s="199"/>
      <c r="BD1" s="199"/>
      <c r="BE1" s="199"/>
      <c r="BF1" s="199"/>
      <c r="BG1" s="199"/>
      <c r="BH1" s="199"/>
      <c r="BI1" s="199"/>
      <c r="BJ1" s="199"/>
      <c r="BK1" s="199"/>
      <c r="BL1" s="199"/>
      <c r="BM1" s="199"/>
      <c r="BN1" s="199"/>
      <c r="BO1" s="199"/>
      <c r="BP1" s="199"/>
      <c r="BQ1" s="199"/>
      <c r="BR1" s="199"/>
      <c r="BS1" s="199"/>
      <c r="BT1" s="199"/>
      <c r="BU1" s="199"/>
      <c r="BV1" s="199"/>
      <c r="BW1" s="199"/>
      <c r="BX1" s="199"/>
      <c r="BY1" s="199"/>
    </row>
    <row r="2" spans="1:87" ht="18.75" customHeight="1" thickBot="1">
      <c r="A2" s="438" t="s">
        <v>17</v>
      </c>
      <c r="B2" s="438" t="s">
        <v>60</v>
      </c>
      <c r="C2" s="440" t="s">
        <v>61</v>
      </c>
      <c r="D2" s="429"/>
      <c r="E2" s="429"/>
      <c r="F2" s="429"/>
      <c r="G2" s="425"/>
      <c r="H2" s="426" t="s">
        <v>44</v>
      </c>
      <c r="I2" s="436"/>
      <c r="J2" s="436"/>
      <c r="K2" s="436"/>
      <c r="L2" s="437"/>
      <c r="M2" s="426" t="s">
        <v>45</v>
      </c>
      <c r="N2" s="436"/>
      <c r="O2" s="436"/>
      <c r="P2" s="436"/>
      <c r="Q2" s="437"/>
      <c r="R2" s="426" t="s">
        <v>62</v>
      </c>
      <c r="S2" s="436"/>
      <c r="T2" s="436"/>
      <c r="U2" s="436"/>
      <c r="V2" s="437"/>
      <c r="W2" s="426" t="s">
        <v>46</v>
      </c>
      <c r="X2" s="436"/>
      <c r="Y2" s="436"/>
      <c r="Z2" s="436"/>
      <c r="AA2" s="437"/>
      <c r="AB2" s="426" t="s">
        <v>63</v>
      </c>
      <c r="AC2" s="436"/>
      <c r="AD2" s="436"/>
      <c r="AE2" s="436"/>
      <c r="AF2" s="437"/>
      <c r="AG2" s="426" t="s">
        <v>64</v>
      </c>
      <c r="AH2" s="436"/>
      <c r="AI2" s="436"/>
      <c r="AJ2" s="436"/>
      <c r="AK2" s="437"/>
      <c r="AL2" s="426" t="s">
        <v>65</v>
      </c>
      <c r="AM2" s="436"/>
      <c r="AN2" s="436"/>
      <c r="AO2" s="436"/>
      <c r="AP2" s="437"/>
      <c r="AQ2" s="442" t="s">
        <v>66</v>
      </c>
      <c r="AR2" s="428"/>
      <c r="AS2" s="428"/>
      <c r="AT2" s="428"/>
      <c r="AU2" s="441"/>
      <c r="AV2" s="445" t="s">
        <v>67</v>
      </c>
      <c r="AW2" s="446"/>
      <c r="AX2" s="446"/>
      <c r="AY2" s="446"/>
      <c r="AZ2" s="447"/>
      <c r="BA2" s="427" t="s">
        <v>68</v>
      </c>
      <c r="BB2" s="428"/>
      <c r="BC2" s="428"/>
      <c r="BD2" s="428"/>
      <c r="BE2" s="441"/>
      <c r="BF2" s="442" t="s">
        <v>69</v>
      </c>
      <c r="BG2" s="428"/>
      <c r="BH2" s="428"/>
      <c r="BI2" s="428"/>
      <c r="BJ2" s="441"/>
      <c r="BK2" s="442" t="s">
        <v>70</v>
      </c>
      <c r="BL2" s="428"/>
      <c r="BM2" s="428"/>
      <c r="BN2" s="428"/>
      <c r="BO2" s="441"/>
      <c r="BP2" s="426" t="s">
        <v>71</v>
      </c>
      <c r="BQ2" s="436"/>
      <c r="BR2" s="436"/>
      <c r="BS2" s="436"/>
      <c r="BT2" s="437"/>
      <c r="BU2" s="436" t="s">
        <v>72</v>
      </c>
      <c r="BV2" s="436"/>
      <c r="BW2" s="436"/>
      <c r="BX2" s="436"/>
      <c r="BY2" s="427"/>
      <c r="BZ2" s="436" t="s">
        <v>73</v>
      </c>
      <c r="CA2" s="436"/>
      <c r="CB2" s="436"/>
      <c r="CC2" s="436"/>
      <c r="CD2" s="437"/>
      <c r="CE2" s="440"/>
      <c r="CF2" s="429"/>
      <c r="CG2" s="429"/>
      <c r="CH2" s="429"/>
      <c r="CI2" s="425"/>
    </row>
    <row r="3" spans="1:87" ht="132.75" customHeight="1" thickBot="1">
      <c r="A3" s="439"/>
      <c r="B3" s="439"/>
      <c r="C3" s="200" t="s">
        <v>74</v>
      </c>
      <c r="D3" s="169" t="s">
        <v>36</v>
      </c>
      <c r="E3" s="169" t="s">
        <v>1</v>
      </c>
      <c r="F3" s="169" t="s">
        <v>37</v>
      </c>
      <c r="G3" s="201" t="s">
        <v>38</v>
      </c>
      <c r="H3" s="202" t="s">
        <v>75</v>
      </c>
      <c r="I3" s="203" t="s">
        <v>36</v>
      </c>
      <c r="J3" s="203" t="s">
        <v>1</v>
      </c>
      <c r="K3" s="203" t="s">
        <v>37</v>
      </c>
      <c r="L3" s="204" t="s">
        <v>38</v>
      </c>
      <c r="M3" s="202" t="s">
        <v>76</v>
      </c>
      <c r="N3" s="203" t="s">
        <v>36</v>
      </c>
      <c r="O3" s="203" t="s">
        <v>1</v>
      </c>
      <c r="P3" s="203" t="s">
        <v>37</v>
      </c>
      <c r="Q3" s="204" t="s">
        <v>38</v>
      </c>
      <c r="R3" s="202" t="s">
        <v>75</v>
      </c>
      <c r="S3" s="203" t="s">
        <v>36</v>
      </c>
      <c r="T3" s="203" t="s">
        <v>1</v>
      </c>
      <c r="U3" s="203" t="s">
        <v>37</v>
      </c>
      <c r="V3" s="204" t="s">
        <v>38</v>
      </c>
      <c r="W3" s="202" t="s">
        <v>77</v>
      </c>
      <c r="X3" s="203" t="s">
        <v>36</v>
      </c>
      <c r="Y3" s="203" t="s">
        <v>1</v>
      </c>
      <c r="Z3" s="203" t="s">
        <v>37</v>
      </c>
      <c r="AA3" s="204" t="s">
        <v>38</v>
      </c>
      <c r="AB3" s="202" t="s">
        <v>78</v>
      </c>
      <c r="AC3" s="203" t="s">
        <v>36</v>
      </c>
      <c r="AD3" s="203" t="s">
        <v>1</v>
      </c>
      <c r="AE3" s="203" t="s">
        <v>37</v>
      </c>
      <c r="AF3" s="204" t="s">
        <v>38</v>
      </c>
      <c r="AG3" s="202" t="s">
        <v>79</v>
      </c>
      <c r="AH3" s="203" t="s">
        <v>36</v>
      </c>
      <c r="AI3" s="203" t="s">
        <v>1</v>
      </c>
      <c r="AJ3" s="203" t="s">
        <v>37</v>
      </c>
      <c r="AK3" s="204" t="s">
        <v>38</v>
      </c>
      <c r="AL3" s="202" t="s">
        <v>80</v>
      </c>
      <c r="AM3" s="203" t="s">
        <v>36</v>
      </c>
      <c r="AN3" s="203" t="s">
        <v>1</v>
      </c>
      <c r="AO3" s="203" t="s">
        <v>37</v>
      </c>
      <c r="AP3" s="204" t="s">
        <v>38</v>
      </c>
      <c r="AQ3" s="202" t="s">
        <v>80</v>
      </c>
      <c r="AR3" s="203" t="s">
        <v>36</v>
      </c>
      <c r="AS3" s="203" t="s">
        <v>1</v>
      </c>
      <c r="AT3" s="203" t="s">
        <v>37</v>
      </c>
      <c r="AU3" s="204" t="s">
        <v>38</v>
      </c>
      <c r="AV3" s="200" t="s">
        <v>80</v>
      </c>
      <c r="AW3" s="169" t="s">
        <v>36</v>
      </c>
      <c r="AX3" s="169" t="s">
        <v>1</v>
      </c>
      <c r="AY3" s="169" t="s">
        <v>37</v>
      </c>
      <c r="AZ3" s="201" t="s">
        <v>38</v>
      </c>
      <c r="BA3" s="314" t="s">
        <v>79</v>
      </c>
      <c r="BB3" s="203" t="s">
        <v>36</v>
      </c>
      <c r="BC3" s="203" t="s">
        <v>1</v>
      </c>
      <c r="BD3" s="203" t="s">
        <v>37</v>
      </c>
      <c r="BE3" s="204" t="s">
        <v>38</v>
      </c>
      <c r="BF3" s="202" t="s">
        <v>81</v>
      </c>
      <c r="BG3" s="203" t="s">
        <v>36</v>
      </c>
      <c r="BH3" s="203" t="s">
        <v>1</v>
      </c>
      <c r="BI3" s="203" t="s">
        <v>37</v>
      </c>
      <c r="BJ3" s="204" t="s">
        <v>38</v>
      </c>
      <c r="BK3" s="202" t="s">
        <v>81</v>
      </c>
      <c r="BL3" s="203" t="s">
        <v>36</v>
      </c>
      <c r="BM3" s="203" t="s">
        <v>1</v>
      </c>
      <c r="BN3" s="203" t="s">
        <v>37</v>
      </c>
      <c r="BO3" s="204" t="s">
        <v>38</v>
      </c>
      <c r="BP3" s="202" t="s">
        <v>81</v>
      </c>
      <c r="BQ3" s="203" t="s">
        <v>36</v>
      </c>
      <c r="BR3" s="203" t="s">
        <v>1</v>
      </c>
      <c r="BS3" s="203" t="s">
        <v>37</v>
      </c>
      <c r="BT3" s="204" t="s">
        <v>38</v>
      </c>
      <c r="BU3" s="202" t="s">
        <v>81</v>
      </c>
      <c r="BV3" s="203" t="s">
        <v>36</v>
      </c>
      <c r="BW3" s="203" t="s">
        <v>1</v>
      </c>
      <c r="BX3" s="203" t="s">
        <v>37</v>
      </c>
      <c r="BY3" s="204" t="s">
        <v>38</v>
      </c>
      <c r="BZ3" s="202" t="s">
        <v>81</v>
      </c>
      <c r="CA3" s="203" t="s">
        <v>36</v>
      </c>
      <c r="CB3" s="203" t="s">
        <v>1</v>
      </c>
      <c r="CC3" s="203" t="s">
        <v>37</v>
      </c>
      <c r="CD3" s="204" t="s">
        <v>38</v>
      </c>
      <c r="CE3" s="200" t="s">
        <v>80</v>
      </c>
      <c r="CF3" s="169" t="s">
        <v>36</v>
      </c>
      <c r="CG3" s="169" t="s">
        <v>1</v>
      </c>
      <c r="CH3" s="169" t="s">
        <v>37</v>
      </c>
      <c r="CI3" s="201" t="s">
        <v>38</v>
      </c>
    </row>
    <row r="4" spans="1:87" ht="16.5" customHeight="1">
      <c r="A4" s="14" t="s">
        <v>2</v>
      </c>
      <c r="B4" s="136"/>
      <c r="C4" s="110"/>
      <c r="D4" s="111"/>
      <c r="E4" s="40"/>
      <c r="F4" s="111"/>
      <c r="G4" s="112"/>
      <c r="H4" s="113"/>
      <c r="I4" s="114"/>
      <c r="J4" s="115"/>
      <c r="K4" s="114"/>
      <c r="L4" s="116"/>
      <c r="M4" s="76"/>
      <c r="N4" s="77"/>
      <c r="O4" s="117"/>
      <c r="P4" s="77"/>
      <c r="Q4" s="75"/>
      <c r="R4" s="118">
        <v>0</v>
      </c>
      <c r="S4" s="119"/>
      <c r="T4" s="120"/>
      <c r="U4" s="77"/>
      <c r="V4" s="121"/>
      <c r="W4" s="122"/>
      <c r="X4" s="74"/>
      <c r="Y4" s="74"/>
      <c r="Z4" s="74"/>
      <c r="AA4" s="75"/>
      <c r="AB4" s="123"/>
      <c r="AC4" s="74"/>
      <c r="AD4" s="74"/>
      <c r="AE4" s="74"/>
      <c r="AF4" s="75"/>
      <c r="AG4" s="123"/>
      <c r="AH4" s="74"/>
      <c r="AI4" s="74"/>
      <c r="AJ4" s="74"/>
      <c r="AK4" s="75"/>
      <c r="AL4" s="124"/>
      <c r="AM4" s="114"/>
      <c r="AN4" s="114"/>
      <c r="AO4" s="114"/>
      <c r="AP4" s="116"/>
      <c r="AQ4" s="123"/>
      <c r="AR4" s="74"/>
      <c r="AS4" s="74"/>
      <c r="AT4" s="74"/>
      <c r="AU4" s="75"/>
      <c r="AV4" s="122">
        <v>0</v>
      </c>
      <c r="AW4" s="74"/>
      <c r="AX4" s="117"/>
      <c r="AY4" s="77"/>
      <c r="AZ4" s="79"/>
      <c r="BA4" s="315">
        <v>0</v>
      </c>
      <c r="BB4" s="74"/>
      <c r="BC4" s="117"/>
      <c r="BD4" s="74"/>
      <c r="BE4" s="75"/>
      <c r="BF4" s="122">
        <v>0</v>
      </c>
      <c r="BG4" s="74"/>
      <c r="BH4" s="117"/>
      <c r="BI4" s="74"/>
      <c r="BJ4" s="75"/>
      <c r="BK4" s="122">
        <v>0</v>
      </c>
      <c r="BL4" s="74"/>
      <c r="BM4" s="74"/>
      <c r="BN4" s="74"/>
      <c r="BO4" s="75"/>
      <c r="BP4" s="76">
        <v>0</v>
      </c>
      <c r="BQ4" s="77"/>
      <c r="BR4" s="117"/>
      <c r="BS4" s="77"/>
      <c r="BT4" s="78"/>
      <c r="BU4" s="76">
        <v>0</v>
      </c>
      <c r="BV4" s="77"/>
      <c r="BW4" s="117"/>
      <c r="BX4" s="77"/>
      <c r="BY4" s="79"/>
      <c r="BZ4" s="80">
        <v>0</v>
      </c>
      <c r="CA4" s="81"/>
      <c r="CB4" s="82"/>
      <c r="CC4" s="81"/>
      <c r="CD4" s="137"/>
      <c r="CE4" s="124"/>
      <c r="CF4" s="114"/>
      <c r="CG4" s="114"/>
      <c r="CH4" s="114"/>
      <c r="CI4" s="116"/>
    </row>
    <row r="5" spans="1:87" ht="15.75">
      <c r="A5" s="3" t="s">
        <v>18</v>
      </c>
      <c r="B5" s="126"/>
      <c r="C5" s="38">
        <f aca="true" t="shared" si="0" ref="C5:C24">SUM(H5+M5+R5+W5+AB5+AG5+AL5+AQ5+AV5+BA5+BF5+BK5+BP5+BU5+BZ5)</f>
        <v>8079</v>
      </c>
      <c r="D5" s="39">
        <f aca="true" t="shared" si="1" ref="D5:D24">SUM(I5+N5+S5+X5+AC5+AH5+AM5+AR5+AW5+BB5+BG5+BL5+BQ5+BV5+CA5)</f>
        <v>8079</v>
      </c>
      <c r="E5" s="40">
        <f aca="true" t="shared" si="2" ref="E5:E25">D5/C5*100</f>
        <v>100</v>
      </c>
      <c r="F5" s="39">
        <f>K5+P5+U5+Z5+AE5+AJ5+AO5+AT5+AY5+BD5+BI5+BN5+BX5+CC5+BS5</f>
        <v>10226</v>
      </c>
      <c r="G5" s="41">
        <f aca="true" t="shared" si="3" ref="G5:G25">F5/D5*10</f>
        <v>12.657507117217477</v>
      </c>
      <c r="H5" s="42">
        <v>4635</v>
      </c>
      <c r="I5" s="43">
        <v>4635</v>
      </c>
      <c r="J5" s="44">
        <f aca="true" t="shared" si="4" ref="J5:J24">I5/H5*100</f>
        <v>100</v>
      </c>
      <c r="K5" s="43">
        <v>6215</v>
      </c>
      <c r="L5" s="45">
        <f aca="true" t="shared" si="5" ref="L5:L25">K5/I5*10</f>
        <v>13.408845738942826</v>
      </c>
      <c r="M5" s="2">
        <v>149</v>
      </c>
      <c r="N5" s="46">
        <v>149</v>
      </c>
      <c r="O5" s="44">
        <f aca="true" t="shared" si="6" ref="O5:O24">N5/M5*100</f>
        <v>100</v>
      </c>
      <c r="P5" s="46">
        <v>153</v>
      </c>
      <c r="Q5" s="45">
        <f aca="true" t="shared" si="7" ref="Q5:Q24">P5/N5*10</f>
        <v>10.268456375838927</v>
      </c>
      <c r="R5" s="47">
        <v>0</v>
      </c>
      <c r="S5" s="48"/>
      <c r="T5" s="49"/>
      <c r="U5" s="50"/>
      <c r="V5" s="51"/>
      <c r="W5" s="52">
        <v>0</v>
      </c>
      <c r="X5" s="53"/>
      <c r="Y5" s="44"/>
      <c r="Z5" s="43"/>
      <c r="AA5" s="54"/>
      <c r="AB5" s="52">
        <v>100</v>
      </c>
      <c r="AC5" s="55">
        <v>100</v>
      </c>
      <c r="AD5" s="56">
        <f>AC5/AB5*100</f>
        <v>100</v>
      </c>
      <c r="AE5" s="55">
        <v>66</v>
      </c>
      <c r="AF5" s="45">
        <f>AE5/AC5*10</f>
        <v>6.6000000000000005</v>
      </c>
      <c r="AG5" s="52">
        <v>1473</v>
      </c>
      <c r="AH5" s="129">
        <v>1473</v>
      </c>
      <c r="AI5" s="57">
        <f aca="true" t="shared" si="8" ref="AI5:AI25">AH5/AG5*100</f>
        <v>100</v>
      </c>
      <c r="AJ5" s="129">
        <v>2098</v>
      </c>
      <c r="AK5" s="54">
        <f aca="true" t="shared" si="9" ref="AK5:AK25">AJ5/AH5*10</f>
        <v>14.243041412084182</v>
      </c>
      <c r="AL5" s="52">
        <v>750</v>
      </c>
      <c r="AM5" s="130">
        <v>750</v>
      </c>
      <c r="AN5" s="58">
        <f aca="true" t="shared" si="10" ref="AN5:AN25">AM5/AL5*100</f>
        <v>100</v>
      </c>
      <c r="AO5" s="130">
        <v>795</v>
      </c>
      <c r="AP5" s="45">
        <f aca="true" t="shared" si="11" ref="AP5:AP25">AO5/AM5*10</f>
        <v>10.600000000000001</v>
      </c>
      <c r="AQ5" s="52">
        <v>897</v>
      </c>
      <c r="AR5" s="55">
        <v>897</v>
      </c>
      <c r="AS5" s="59">
        <f aca="true" t="shared" si="12" ref="AS5:AS25">AR5/AQ5*100</f>
        <v>100</v>
      </c>
      <c r="AT5" s="55">
        <v>829</v>
      </c>
      <c r="AU5" s="54">
        <f aca="true" t="shared" si="13" ref="AU5:AU25">AT5/AR5*10</f>
        <v>9.241917502787068</v>
      </c>
      <c r="AV5" s="60">
        <v>0</v>
      </c>
      <c r="AW5" s="61"/>
      <c r="AX5" s="56"/>
      <c r="AY5" s="61"/>
      <c r="AZ5" s="45"/>
      <c r="BA5" s="316">
        <v>0</v>
      </c>
      <c r="BB5" s="53"/>
      <c r="BC5" s="44"/>
      <c r="BD5" s="53"/>
      <c r="BE5" s="45"/>
      <c r="BF5" s="60">
        <v>35</v>
      </c>
      <c r="BG5" s="61">
        <v>35</v>
      </c>
      <c r="BH5" s="56">
        <f>BG5/BF5*100</f>
        <v>100</v>
      </c>
      <c r="BI5" s="61">
        <v>30</v>
      </c>
      <c r="BJ5" s="45">
        <f>BI5/BG5*10</f>
        <v>8.571428571428571</v>
      </c>
      <c r="BK5" s="60">
        <v>40</v>
      </c>
      <c r="BL5" s="55">
        <v>40</v>
      </c>
      <c r="BM5" s="56">
        <f>BL5/BK5*100</f>
        <v>100</v>
      </c>
      <c r="BN5" s="55">
        <v>40</v>
      </c>
      <c r="BO5" s="45">
        <f>BN5/BL5*10</f>
        <v>10</v>
      </c>
      <c r="BP5" s="62">
        <v>0</v>
      </c>
      <c r="BQ5" s="61"/>
      <c r="BR5" s="56"/>
      <c r="BS5" s="61"/>
      <c r="BT5" s="63"/>
      <c r="BU5" s="62">
        <v>0</v>
      </c>
      <c r="BV5" s="61"/>
      <c r="BW5" s="56"/>
      <c r="BX5" s="61"/>
      <c r="BY5" s="45"/>
      <c r="BZ5" s="64">
        <v>0</v>
      </c>
      <c r="CA5" s="61"/>
      <c r="CB5" s="56"/>
      <c r="CC5" s="61"/>
      <c r="CD5" s="45"/>
      <c r="CE5" s="52"/>
      <c r="CF5" s="130"/>
      <c r="CG5" s="58"/>
      <c r="CH5" s="130"/>
      <c r="CI5" s="45"/>
    </row>
    <row r="6" spans="1:87" ht="15.75">
      <c r="A6" s="3" t="s">
        <v>19</v>
      </c>
      <c r="B6" s="126"/>
      <c r="C6" s="38">
        <f t="shared" si="0"/>
        <v>21678</v>
      </c>
      <c r="D6" s="39">
        <f t="shared" si="1"/>
        <v>21678</v>
      </c>
      <c r="E6" s="40">
        <f t="shared" si="2"/>
        <v>100</v>
      </c>
      <c r="F6" s="39">
        <f aca="true" t="shared" si="14" ref="F6:F24">K6+P6+U6+Z6+AE6+AJ6+AO6+AT6+AY6+BD6+BI6+BN6+BX6+CC6+BS6</f>
        <v>35088</v>
      </c>
      <c r="G6" s="41">
        <f t="shared" si="3"/>
        <v>16.18599501799059</v>
      </c>
      <c r="H6" s="42">
        <v>5269</v>
      </c>
      <c r="I6" s="43">
        <v>5269</v>
      </c>
      <c r="J6" s="44">
        <f t="shared" si="4"/>
        <v>100</v>
      </c>
      <c r="K6" s="43">
        <v>7326</v>
      </c>
      <c r="L6" s="45">
        <f t="shared" si="5"/>
        <v>13.903966597077243</v>
      </c>
      <c r="M6" s="2">
        <v>1785</v>
      </c>
      <c r="N6" s="46">
        <v>1785</v>
      </c>
      <c r="O6" s="44">
        <f t="shared" si="6"/>
        <v>100</v>
      </c>
      <c r="P6" s="46">
        <v>2395</v>
      </c>
      <c r="Q6" s="45">
        <f t="shared" si="7"/>
        <v>13.41736694677871</v>
      </c>
      <c r="R6" s="47">
        <v>0</v>
      </c>
      <c r="S6" s="48"/>
      <c r="T6" s="49"/>
      <c r="U6" s="50"/>
      <c r="V6" s="51"/>
      <c r="W6" s="52">
        <v>0</v>
      </c>
      <c r="X6" s="53"/>
      <c r="Y6" s="44"/>
      <c r="Z6" s="43"/>
      <c r="AA6" s="70"/>
      <c r="AB6" s="52">
        <v>340</v>
      </c>
      <c r="AC6" s="55">
        <v>340</v>
      </c>
      <c r="AD6" s="56">
        <f aca="true" t="shared" si="15" ref="AD6:AD24">AC6/AB6*100</f>
        <v>100</v>
      </c>
      <c r="AE6" s="55">
        <v>340</v>
      </c>
      <c r="AF6" s="45">
        <f aca="true" t="shared" si="16" ref="AF6:AF24">AE6/AC6*10</f>
        <v>10</v>
      </c>
      <c r="AG6" s="52">
        <v>7949</v>
      </c>
      <c r="AH6" s="129">
        <v>7949</v>
      </c>
      <c r="AI6" s="57">
        <f t="shared" si="8"/>
        <v>100</v>
      </c>
      <c r="AJ6" s="129">
        <v>11668</v>
      </c>
      <c r="AK6" s="54">
        <f t="shared" si="9"/>
        <v>14.67857592149956</v>
      </c>
      <c r="AL6" s="52">
        <v>4966</v>
      </c>
      <c r="AM6" s="130">
        <v>4966</v>
      </c>
      <c r="AN6" s="58">
        <f t="shared" si="10"/>
        <v>100</v>
      </c>
      <c r="AO6" s="130">
        <v>11002</v>
      </c>
      <c r="AP6" s="45">
        <f t="shared" si="11"/>
        <v>22.154651631091422</v>
      </c>
      <c r="AQ6" s="52">
        <v>1188</v>
      </c>
      <c r="AR6" s="55">
        <v>1188</v>
      </c>
      <c r="AS6" s="59">
        <f t="shared" si="12"/>
        <v>100</v>
      </c>
      <c r="AT6" s="55">
        <v>2088</v>
      </c>
      <c r="AU6" s="54">
        <f t="shared" si="13"/>
        <v>17.575757575757574</v>
      </c>
      <c r="AV6" s="60">
        <v>0</v>
      </c>
      <c r="AW6" s="61"/>
      <c r="AX6" s="56"/>
      <c r="AY6" s="61"/>
      <c r="AZ6" s="45"/>
      <c r="BA6" s="316">
        <v>0</v>
      </c>
      <c r="BB6" s="53"/>
      <c r="BC6" s="44"/>
      <c r="BD6" s="53"/>
      <c r="BE6" s="45"/>
      <c r="BF6" s="60">
        <v>0</v>
      </c>
      <c r="BG6" s="61"/>
      <c r="BH6" s="56"/>
      <c r="BI6" s="61"/>
      <c r="BJ6" s="45"/>
      <c r="BK6" s="60">
        <v>73</v>
      </c>
      <c r="BL6" s="55">
        <v>73</v>
      </c>
      <c r="BM6" s="56">
        <f>BL6/BK6*100</f>
        <v>100</v>
      </c>
      <c r="BN6" s="55">
        <v>197</v>
      </c>
      <c r="BO6" s="45">
        <f>BN6/BL6*10</f>
        <v>26.986301369863014</v>
      </c>
      <c r="BP6" s="62">
        <v>0</v>
      </c>
      <c r="BQ6" s="61"/>
      <c r="BR6" s="56"/>
      <c r="BS6" s="61"/>
      <c r="BT6" s="63"/>
      <c r="BU6" s="62">
        <v>108</v>
      </c>
      <c r="BV6" s="61">
        <v>108</v>
      </c>
      <c r="BW6" s="56">
        <f>BV6/BU6*100</f>
        <v>100</v>
      </c>
      <c r="BX6" s="61">
        <v>72</v>
      </c>
      <c r="BY6" s="45">
        <f>BX6/BV6*10</f>
        <v>6.666666666666666</v>
      </c>
      <c r="BZ6" s="64">
        <v>0</v>
      </c>
      <c r="CA6" s="61"/>
      <c r="CB6" s="56"/>
      <c r="CC6" s="61"/>
      <c r="CD6" s="45"/>
      <c r="CE6" s="52"/>
      <c r="CF6" s="130"/>
      <c r="CG6" s="58"/>
      <c r="CH6" s="130"/>
      <c r="CI6" s="45"/>
    </row>
    <row r="7" spans="1:87" ht="15.75">
      <c r="A7" s="3" t="s">
        <v>3</v>
      </c>
      <c r="B7" s="126"/>
      <c r="C7" s="38">
        <f t="shared" si="0"/>
        <v>6195</v>
      </c>
      <c r="D7" s="39">
        <f t="shared" si="1"/>
        <v>6195</v>
      </c>
      <c r="E7" s="40">
        <f t="shared" si="2"/>
        <v>100</v>
      </c>
      <c r="F7" s="39">
        <f t="shared" si="14"/>
        <v>7721</v>
      </c>
      <c r="G7" s="41">
        <f t="shared" si="3"/>
        <v>12.463276836158192</v>
      </c>
      <c r="H7" s="42">
        <v>960</v>
      </c>
      <c r="I7" s="43">
        <v>960</v>
      </c>
      <c r="J7" s="44">
        <f t="shared" si="4"/>
        <v>100</v>
      </c>
      <c r="K7" s="43">
        <v>1152</v>
      </c>
      <c r="L7" s="45">
        <f t="shared" si="5"/>
        <v>12</v>
      </c>
      <c r="M7" s="2">
        <v>250</v>
      </c>
      <c r="N7" s="46">
        <v>250</v>
      </c>
      <c r="O7" s="44">
        <f t="shared" si="6"/>
        <v>100</v>
      </c>
      <c r="P7" s="46">
        <v>206</v>
      </c>
      <c r="Q7" s="45">
        <f t="shared" si="7"/>
        <v>8.24</v>
      </c>
      <c r="R7" s="47">
        <v>80</v>
      </c>
      <c r="S7" s="48">
        <v>80</v>
      </c>
      <c r="T7" s="49">
        <f>S7/R7*100</f>
        <v>100</v>
      </c>
      <c r="U7" s="50">
        <v>96</v>
      </c>
      <c r="V7" s="51">
        <f>U7/S7*10</f>
        <v>12</v>
      </c>
      <c r="W7" s="52">
        <v>0</v>
      </c>
      <c r="X7" s="53"/>
      <c r="Y7" s="44"/>
      <c r="Z7" s="43"/>
      <c r="AA7" s="70"/>
      <c r="AB7" s="52">
        <v>0</v>
      </c>
      <c r="AC7" s="55"/>
      <c r="AD7" s="56"/>
      <c r="AE7" s="55"/>
      <c r="AF7" s="45"/>
      <c r="AG7" s="52">
        <v>1140</v>
      </c>
      <c r="AH7" s="129">
        <v>1140</v>
      </c>
      <c r="AI7" s="57">
        <f t="shared" si="8"/>
        <v>100</v>
      </c>
      <c r="AJ7" s="129">
        <v>1459</v>
      </c>
      <c r="AK7" s="54">
        <f t="shared" si="9"/>
        <v>12.798245614035089</v>
      </c>
      <c r="AL7" s="52">
        <v>770</v>
      </c>
      <c r="AM7" s="130">
        <v>770</v>
      </c>
      <c r="AN7" s="58">
        <f t="shared" si="10"/>
        <v>100</v>
      </c>
      <c r="AO7" s="130">
        <v>770</v>
      </c>
      <c r="AP7" s="45">
        <f t="shared" si="11"/>
        <v>10</v>
      </c>
      <c r="AQ7" s="52">
        <v>945</v>
      </c>
      <c r="AR7" s="55">
        <v>945</v>
      </c>
      <c r="AS7" s="59">
        <f t="shared" si="12"/>
        <v>100</v>
      </c>
      <c r="AT7" s="55">
        <v>1228</v>
      </c>
      <c r="AU7" s="54">
        <f t="shared" si="13"/>
        <v>12.994708994708994</v>
      </c>
      <c r="AV7" s="60">
        <v>0</v>
      </c>
      <c r="AW7" s="61"/>
      <c r="AX7" s="56"/>
      <c r="AY7" s="61"/>
      <c r="AZ7" s="45"/>
      <c r="BA7" s="316">
        <v>1300</v>
      </c>
      <c r="BB7" s="53">
        <v>1300</v>
      </c>
      <c r="BC7" s="44">
        <f>BB7/BA7*100</f>
        <v>100</v>
      </c>
      <c r="BD7" s="53">
        <v>1825</v>
      </c>
      <c r="BE7" s="45">
        <f>BD7/BB7*10</f>
        <v>14.038461538461537</v>
      </c>
      <c r="BF7" s="60">
        <v>650</v>
      </c>
      <c r="BG7" s="61">
        <v>650</v>
      </c>
      <c r="BH7" s="56">
        <f>BG7/BF7*100</f>
        <v>100</v>
      </c>
      <c r="BI7" s="61">
        <v>455</v>
      </c>
      <c r="BJ7" s="45">
        <f>BI7/BG7*10</f>
        <v>7</v>
      </c>
      <c r="BK7" s="60">
        <v>0</v>
      </c>
      <c r="BL7" s="55"/>
      <c r="BM7" s="56"/>
      <c r="BN7" s="55"/>
      <c r="BO7" s="45"/>
      <c r="BP7" s="62">
        <v>0</v>
      </c>
      <c r="BQ7" s="61"/>
      <c r="BR7" s="56"/>
      <c r="BS7" s="61"/>
      <c r="BT7" s="63"/>
      <c r="BU7" s="62">
        <v>0</v>
      </c>
      <c r="BV7" s="61"/>
      <c r="BW7" s="56"/>
      <c r="BX7" s="61"/>
      <c r="BY7" s="45"/>
      <c r="BZ7" s="64">
        <v>100</v>
      </c>
      <c r="CA7" s="61">
        <v>100</v>
      </c>
      <c r="CB7" s="56">
        <f>CA7/BZ7*100</f>
        <v>100</v>
      </c>
      <c r="CC7" s="61">
        <v>530</v>
      </c>
      <c r="CD7" s="45">
        <f>CC7/CA7*10</f>
        <v>53</v>
      </c>
      <c r="CE7" s="52"/>
      <c r="CF7" s="130"/>
      <c r="CG7" s="58"/>
      <c r="CH7" s="130"/>
      <c r="CI7" s="45"/>
    </row>
    <row r="8" spans="1:87" ht="15.75">
      <c r="A8" s="3" t="s">
        <v>4</v>
      </c>
      <c r="B8" s="126"/>
      <c r="C8" s="38">
        <f t="shared" si="0"/>
        <v>22687</v>
      </c>
      <c r="D8" s="39">
        <f t="shared" si="1"/>
        <v>22687</v>
      </c>
      <c r="E8" s="40">
        <f t="shared" si="2"/>
        <v>100</v>
      </c>
      <c r="F8" s="39">
        <f t="shared" si="14"/>
        <v>45819</v>
      </c>
      <c r="G8" s="41">
        <f t="shared" si="3"/>
        <v>20.19614757350024</v>
      </c>
      <c r="H8" s="42">
        <v>9197</v>
      </c>
      <c r="I8" s="43">
        <v>9197</v>
      </c>
      <c r="J8" s="44">
        <f t="shared" si="4"/>
        <v>100</v>
      </c>
      <c r="K8" s="43">
        <v>15331</v>
      </c>
      <c r="L8" s="45">
        <f t="shared" si="5"/>
        <v>16.6695661628792</v>
      </c>
      <c r="M8" s="2">
        <v>100</v>
      </c>
      <c r="N8" s="46">
        <v>100</v>
      </c>
      <c r="O8" s="44">
        <f t="shared" si="6"/>
        <v>100</v>
      </c>
      <c r="P8" s="46">
        <v>100</v>
      </c>
      <c r="Q8" s="45">
        <f t="shared" si="7"/>
        <v>10</v>
      </c>
      <c r="R8" s="47">
        <v>0</v>
      </c>
      <c r="S8" s="48"/>
      <c r="T8" s="49"/>
      <c r="U8" s="50"/>
      <c r="V8" s="51"/>
      <c r="W8" s="52">
        <v>0</v>
      </c>
      <c r="X8" s="53"/>
      <c r="Y8" s="44"/>
      <c r="Z8" s="43"/>
      <c r="AA8" s="70"/>
      <c r="AB8" s="52">
        <v>444</v>
      </c>
      <c r="AC8" s="55">
        <v>444</v>
      </c>
      <c r="AD8" s="56">
        <f t="shared" si="15"/>
        <v>100</v>
      </c>
      <c r="AE8" s="55">
        <v>482</v>
      </c>
      <c r="AF8" s="45">
        <f t="shared" si="16"/>
        <v>10.855855855855856</v>
      </c>
      <c r="AG8" s="52">
        <v>5281</v>
      </c>
      <c r="AH8" s="129">
        <v>5281</v>
      </c>
      <c r="AI8" s="57">
        <f t="shared" si="8"/>
        <v>100</v>
      </c>
      <c r="AJ8" s="129">
        <v>9632</v>
      </c>
      <c r="AK8" s="54">
        <f t="shared" si="9"/>
        <v>18.238969892065896</v>
      </c>
      <c r="AL8" s="52">
        <v>6382</v>
      </c>
      <c r="AM8" s="130">
        <v>6382</v>
      </c>
      <c r="AN8" s="58">
        <f t="shared" si="10"/>
        <v>100</v>
      </c>
      <c r="AO8" s="130">
        <v>17839</v>
      </c>
      <c r="AP8" s="45">
        <f t="shared" si="11"/>
        <v>27.952052648072705</v>
      </c>
      <c r="AQ8" s="52">
        <v>1243</v>
      </c>
      <c r="AR8" s="55">
        <v>1243</v>
      </c>
      <c r="AS8" s="59">
        <f t="shared" si="12"/>
        <v>100</v>
      </c>
      <c r="AT8" s="55">
        <v>2395</v>
      </c>
      <c r="AU8" s="54">
        <f t="shared" si="13"/>
        <v>19.26790024135157</v>
      </c>
      <c r="AV8" s="60">
        <v>0</v>
      </c>
      <c r="AW8" s="61"/>
      <c r="AX8" s="56"/>
      <c r="AY8" s="61"/>
      <c r="AZ8" s="45"/>
      <c r="BA8" s="316">
        <v>40</v>
      </c>
      <c r="BB8" s="53">
        <v>40</v>
      </c>
      <c r="BC8" s="44">
        <f>BB8/BA8*100</f>
        <v>100</v>
      </c>
      <c r="BD8" s="53">
        <v>40</v>
      </c>
      <c r="BE8" s="45">
        <f>BD8/BB8*10</f>
        <v>10</v>
      </c>
      <c r="BF8" s="60">
        <v>0</v>
      </c>
      <c r="BG8" s="61"/>
      <c r="BH8" s="56"/>
      <c r="BI8" s="61"/>
      <c r="BJ8" s="45"/>
      <c r="BK8" s="60">
        <v>0</v>
      </c>
      <c r="BL8" s="55"/>
      <c r="BM8" s="56"/>
      <c r="BN8" s="55"/>
      <c r="BO8" s="45"/>
      <c r="BP8" s="62">
        <v>0</v>
      </c>
      <c r="BQ8" s="61"/>
      <c r="BR8" s="56"/>
      <c r="BS8" s="61"/>
      <c r="BT8" s="63"/>
      <c r="BU8" s="62">
        <v>0</v>
      </c>
      <c r="BV8" s="61"/>
      <c r="BW8" s="56"/>
      <c r="BX8" s="61"/>
      <c r="BY8" s="45"/>
      <c r="BZ8" s="64">
        <v>0</v>
      </c>
      <c r="CA8" s="61"/>
      <c r="CB8" s="56"/>
      <c r="CC8" s="61"/>
      <c r="CD8" s="45"/>
      <c r="CE8" s="52"/>
      <c r="CF8" s="130"/>
      <c r="CG8" s="58"/>
      <c r="CH8" s="130"/>
      <c r="CI8" s="45"/>
    </row>
    <row r="9" spans="1:87" ht="17.25" customHeight="1">
      <c r="A9" s="3" t="s">
        <v>20</v>
      </c>
      <c r="B9" s="126"/>
      <c r="C9" s="38">
        <f t="shared" si="0"/>
        <v>26242</v>
      </c>
      <c r="D9" s="39">
        <f t="shared" si="1"/>
        <v>26242</v>
      </c>
      <c r="E9" s="40">
        <f t="shared" si="2"/>
        <v>100</v>
      </c>
      <c r="F9" s="39">
        <f t="shared" si="14"/>
        <v>46552</v>
      </c>
      <c r="G9" s="41">
        <f t="shared" si="3"/>
        <v>17.739501562380916</v>
      </c>
      <c r="H9" s="42">
        <v>11797</v>
      </c>
      <c r="I9" s="43">
        <v>11797</v>
      </c>
      <c r="J9" s="44">
        <f t="shared" si="4"/>
        <v>100</v>
      </c>
      <c r="K9" s="43">
        <v>22294</v>
      </c>
      <c r="L9" s="45">
        <f t="shared" si="5"/>
        <v>18.898024921590235</v>
      </c>
      <c r="M9" s="2">
        <v>908</v>
      </c>
      <c r="N9" s="46">
        <v>908</v>
      </c>
      <c r="O9" s="44">
        <f t="shared" si="6"/>
        <v>100</v>
      </c>
      <c r="P9" s="46">
        <v>1670</v>
      </c>
      <c r="Q9" s="45">
        <f t="shared" si="7"/>
        <v>18.3920704845815</v>
      </c>
      <c r="R9" s="47">
        <v>0</v>
      </c>
      <c r="S9" s="48"/>
      <c r="T9" s="49"/>
      <c r="U9" s="50"/>
      <c r="V9" s="51"/>
      <c r="W9" s="52">
        <v>0</v>
      </c>
      <c r="X9" s="53"/>
      <c r="Y9" s="44"/>
      <c r="Z9" s="43"/>
      <c r="AA9" s="54"/>
      <c r="AB9" s="52">
        <v>797</v>
      </c>
      <c r="AC9" s="55">
        <v>797</v>
      </c>
      <c r="AD9" s="56">
        <f t="shared" si="15"/>
        <v>100</v>
      </c>
      <c r="AE9" s="55">
        <v>1529</v>
      </c>
      <c r="AF9" s="45">
        <f t="shared" si="16"/>
        <v>19.18444165621079</v>
      </c>
      <c r="AG9" s="52">
        <v>3763</v>
      </c>
      <c r="AH9" s="129">
        <v>3763</v>
      </c>
      <c r="AI9" s="57">
        <f t="shared" si="8"/>
        <v>100</v>
      </c>
      <c r="AJ9" s="129">
        <v>6186</v>
      </c>
      <c r="AK9" s="54">
        <f t="shared" si="9"/>
        <v>16.439011427052883</v>
      </c>
      <c r="AL9" s="52">
        <v>5057</v>
      </c>
      <c r="AM9" s="130">
        <v>5057</v>
      </c>
      <c r="AN9" s="58">
        <f t="shared" si="10"/>
        <v>100</v>
      </c>
      <c r="AO9" s="130">
        <v>8294</v>
      </c>
      <c r="AP9" s="45">
        <f t="shared" si="11"/>
        <v>16.40102827763496</v>
      </c>
      <c r="AQ9" s="52">
        <v>2566</v>
      </c>
      <c r="AR9" s="55">
        <v>2566</v>
      </c>
      <c r="AS9" s="59">
        <f t="shared" si="12"/>
        <v>100</v>
      </c>
      <c r="AT9" s="55">
        <v>3730</v>
      </c>
      <c r="AU9" s="54">
        <f t="shared" si="13"/>
        <v>14.536243180046766</v>
      </c>
      <c r="AV9" s="60">
        <v>200</v>
      </c>
      <c r="AW9" s="61">
        <v>200</v>
      </c>
      <c r="AX9" s="56">
        <f aca="true" t="shared" si="17" ref="AX9:AX15">AW9/AV9*100</f>
        <v>100</v>
      </c>
      <c r="AY9" s="61">
        <v>1200</v>
      </c>
      <c r="AZ9" s="45">
        <f aca="true" t="shared" si="18" ref="AZ9:AZ15">AY9/AW9*10</f>
        <v>60</v>
      </c>
      <c r="BA9" s="316">
        <v>514</v>
      </c>
      <c r="BB9" s="53">
        <v>514</v>
      </c>
      <c r="BC9" s="44">
        <f>BB9/BA9*100</f>
        <v>100</v>
      </c>
      <c r="BD9" s="53">
        <v>920</v>
      </c>
      <c r="BE9" s="45">
        <f>BD9/BB9*10</f>
        <v>17.898832684824903</v>
      </c>
      <c r="BF9" s="60">
        <v>640</v>
      </c>
      <c r="BG9" s="61">
        <v>640</v>
      </c>
      <c r="BH9" s="56">
        <f>BG9/BF9*100</f>
        <v>100</v>
      </c>
      <c r="BI9" s="61">
        <v>729</v>
      </c>
      <c r="BJ9" s="45">
        <f>BI9/BG9*10</f>
        <v>11.390625</v>
      </c>
      <c r="BK9" s="60">
        <v>0</v>
      </c>
      <c r="BL9" s="55"/>
      <c r="BM9" s="56"/>
      <c r="BN9" s="55"/>
      <c r="BO9" s="45"/>
      <c r="BP9" s="62">
        <v>0</v>
      </c>
      <c r="BQ9" s="61"/>
      <c r="BR9" s="56"/>
      <c r="BS9" s="61"/>
      <c r="BT9" s="63"/>
      <c r="BU9" s="62">
        <v>0</v>
      </c>
      <c r="BV9" s="61"/>
      <c r="BW9" s="56"/>
      <c r="BX9" s="61"/>
      <c r="BY9" s="45"/>
      <c r="BZ9" s="64">
        <v>0</v>
      </c>
      <c r="CA9" s="61"/>
      <c r="CB9" s="56"/>
      <c r="CC9" s="61"/>
      <c r="CD9" s="45"/>
      <c r="CE9" s="52"/>
      <c r="CF9" s="130"/>
      <c r="CG9" s="58"/>
      <c r="CH9" s="130"/>
      <c r="CI9" s="45"/>
    </row>
    <row r="10" spans="1:87" ht="18" customHeight="1">
      <c r="A10" s="3" t="s">
        <v>5</v>
      </c>
      <c r="B10" s="126"/>
      <c r="C10" s="38">
        <f t="shared" si="0"/>
        <v>64138</v>
      </c>
      <c r="D10" s="39">
        <f t="shared" si="1"/>
        <v>64138</v>
      </c>
      <c r="E10" s="40">
        <f t="shared" si="2"/>
        <v>100</v>
      </c>
      <c r="F10" s="39">
        <f t="shared" si="14"/>
        <v>100355</v>
      </c>
      <c r="G10" s="41">
        <f t="shared" si="3"/>
        <v>15.646730487386574</v>
      </c>
      <c r="H10" s="42">
        <v>28004</v>
      </c>
      <c r="I10" s="43">
        <v>28004</v>
      </c>
      <c r="J10" s="44">
        <f t="shared" si="4"/>
        <v>100</v>
      </c>
      <c r="K10" s="43">
        <v>38650</v>
      </c>
      <c r="L10" s="45">
        <f t="shared" si="5"/>
        <v>13.80159977146122</v>
      </c>
      <c r="M10" s="2">
        <v>54</v>
      </c>
      <c r="N10" s="46">
        <v>54</v>
      </c>
      <c r="O10" s="44">
        <f t="shared" si="6"/>
        <v>100</v>
      </c>
      <c r="P10" s="46">
        <v>84</v>
      </c>
      <c r="Q10" s="45">
        <f t="shared" si="7"/>
        <v>15.555555555555555</v>
      </c>
      <c r="R10" s="47">
        <v>0</v>
      </c>
      <c r="S10" s="48"/>
      <c r="T10" s="49"/>
      <c r="U10" s="50"/>
      <c r="V10" s="51"/>
      <c r="W10" s="52">
        <v>0</v>
      </c>
      <c r="X10" s="53"/>
      <c r="Y10" s="44"/>
      <c r="Z10" s="43"/>
      <c r="AA10" s="54"/>
      <c r="AB10" s="52">
        <v>1091</v>
      </c>
      <c r="AC10" s="55">
        <v>1091</v>
      </c>
      <c r="AD10" s="56">
        <f t="shared" si="15"/>
        <v>100</v>
      </c>
      <c r="AE10" s="55">
        <v>1145</v>
      </c>
      <c r="AF10" s="45">
        <f t="shared" si="16"/>
        <v>10.494958753437214</v>
      </c>
      <c r="AG10" s="52">
        <v>15969</v>
      </c>
      <c r="AH10" s="129">
        <v>15969</v>
      </c>
      <c r="AI10" s="57">
        <f t="shared" si="8"/>
        <v>100</v>
      </c>
      <c r="AJ10" s="129">
        <v>26859</v>
      </c>
      <c r="AK10" s="54">
        <f t="shared" si="9"/>
        <v>16.819462708998685</v>
      </c>
      <c r="AL10" s="52">
        <v>16091</v>
      </c>
      <c r="AM10" s="130">
        <v>16091</v>
      </c>
      <c r="AN10" s="58">
        <f t="shared" si="10"/>
        <v>100</v>
      </c>
      <c r="AO10" s="130">
        <v>31154</v>
      </c>
      <c r="AP10" s="45">
        <f t="shared" si="11"/>
        <v>19.361133552917778</v>
      </c>
      <c r="AQ10" s="52">
        <v>2632</v>
      </c>
      <c r="AR10" s="55">
        <v>2632</v>
      </c>
      <c r="AS10" s="59">
        <f t="shared" si="12"/>
        <v>100</v>
      </c>
      <c r="AT10" s="55">
        <v>2256</v>
      </c>
      <c r="AU10" s="54">
        <f t="shared" si="13"/>
        <v>8.571428571428571</v>
      </c>
      <c r="AV10" s="60">
        <v>105</v>
      </c>
      <c r="AW10" s="61">
        <v>105</v>
      </c>
      <c r="AX10" s="56">
        <f t="shared" si="17"/>
        <v>100</v>
      </c>
      <c r="AY10" s="61">
        <v>105</v>
      </c>
      <c r="AZ10" s="45">
        <f t="shared" si="18"/>
        <v>10</v>
      </c>
      <c r="BA10" s="316">
        <v>0</v>
      </c>
      <c r="BB10" s="53"/>
      <c r="BC10" s="44"/>
      <c r="BD10" s="53"/>
      <c r="BE10" s="45"/>
      <c r="BF10" s="60">
        <v>192</v>
      </c>
      <c r="BG10" s="61">
        <v>192</v>
      </c>
      <c r="BH10" s="56">
        <f>BG10/BF10*100</f>
        <v>100</v>
      </c>
      <c r="BI10" s="61">
        <v>102</v>
      </c>
      <c r="BJ10" s="45">
        <f>BI10/BG10*10</f>
        <v>5.3125</v>
      </c>
      <c r="BK10" s="60">
        <v>0</v>
      </c>
      <c r="BL10" s="55"/>
      <c r="BM10" s="56"/>
      <c r="BN10" s="55"/>
      <c r="BO10" s="45"/>
      <c r="BP10" s="62">
        <v>0</v>
      </c>
      <c r="BQ10" s="61"/>
      <c r="BR10" s="56"/>
      <c r="BS10" s="61"/>
      <c r="BT10" s="63"/>
      <c r="BU10" s="62">
        <v>0</v>
      </c>
      <c r="BV10" s="61"/>
      <c r="BW10" s="56"/>
      <c r="BX10" s="61"/>
      <c r="BY10" s="45"/>
      <c r="BZ10" s="64">
        <v>0</v>
      </c>
      <c r="CA10" s="61"/>
      <c r="CB10" s="56"/>
      <c r="CC10" s="61"/>
      <c r="CD10" s="45"/>
      <c r="CE10" s="52"/>
      <c r="CF10" s="130"/>
      <c r="CG10" s="58"/>
      <c r="CH10" s="130"/>
      <c r="CI10" s="45"/>
    </row>
    <row r="11" spans="1:87" ht="16.5" customHeight="1">
      <c r="A11" s="3" t="s">
        <v>6</v>
      </c>
      <c r="B11" s="126"/>
      <c r="C11" s="38">
        <f t="shared" si="0"/>
        <v>74836</v>
      </c>
      <c r="D11" s="39">
        <f t="shared" si="1"/>
        <v>74836</v>
      </c>
      <c r="E11" s="40">
        <f t="shared" si="2"/>
        <v>100</v>
      </c>
      <c r="F11" s="39">
        <f t="shared" si="14"/>
        <v>172535</v>
      </c>
      <c r="G11" s="41">
        <f t="shared" si="3"/>
        <v>23.05508044256775</v>
      </c>
      <c r="H11" s="42">
        <v>32418</v>
      </c>
      <c r="I11" s="43">
        <v>32418</v>
      </c>
      <c r="J11" s="44">
        <f t="shared" si="4"/>
        <v>100</v>
      </c>
      <c r="K11" s="43">
        <v>75737</v>
      </c>
      <c r="L11" s="45">
        <f t="shared" si="5"/>
        <v>23.36263804059473</v>
      </c>
      <c r="M11" s="2">
        <v>1653</v>
      </c>
      <c r="N11" s="46">
        <v>1653</v>
      </c>
      <c r="O11" s="44">
        <f t="shared" si="6"/>
        <v>100</v>
      </c>
      <c r="P11" s="46">
        <v>4645</v>
      </c>
      <c r="Q11" s="45">
        <f t="shared" si="7"/>
        <v>28.100423472474287</v>
      </c>
      <c r="R11" s="47">
        <v>0</v>
      </c>
      <c r="S11" s="48"/>
      <c r="T11" s="49"/>
      <c r="U11" s="50"/>
      <c r="V11" s="51"/>
      <c r="W11" s="52">
        <v>0</v>
      </c>
      <c r="X11" s="53"/>
      <c r="Y11" s="44"/>
      <c r="Z11" s="43"/>
      <c r="AA11" s="54"/>
      <c r="AB11" s="52">
        <v>2427</v>
      </c>
      <c r="AC11" s="55">
        <v>2427</v>
      </c>
      <c r="AD11" s="56">
        <f t="shared" si="15"/>
        <v>100</v>
      </c>
      <c r="AE11" s="55">
        <v>2999</v>
      </c>
      <c r="AF11" s="45">
        <f t="shared" si="16"/>
        <v>12.356819118252986</v>
      </c>
      <c r="AG11" s="52">
        <v>11609</v>
      </c>
      <c r="AH11" s="129">
        <v>11609</v>
      </c>
      <c r="AI11" s="57">
        <f t="shared" si="8"/>
        <v>100</v>
      </c>
      <c r="AJ11" s="129">
        <v>25383</v>
      </c>
      <c r="AK11" s="54">
        <f t="shared" si="9"/>
        <v>21.86493238004996</v>
      </c>
      <c r="AL11" s="52">
        <v>23841</v>
      </c>
      <c r="AM11" s="130">
        <v>23841</v>
      </c>
      <c r="AN11" s="58">
        <f t="shared" si="10"/>
        <v>100</v>
      </c>
      <c r="AO11" s="130">
        <v>56470</v>
      </c>
      <c r="AP11" s="45">
        <f t="shared" si="11"/>
        <v>23.686086992995257</v>
      </c>
      <c r="AQ11" s="52">
        <v>2309</v>
      </c>
      <c r="AR11" s="55">
        <v>2309</v>
      </c>
      <c r="AS11" s="59">
        <f t="shared" si="12"/>
        <v>100</v>
      </c>
      <c r="AT11" s="55">
        <v>5704</v>
      </c>
      <c r="AU11" s="54">
        <f t="shared" si="13"/>
        <v>24.70333477695972</v>
      </c>
      <c r="AV11" s="60">
        <v>157</v>
      </c>
      <c r="AW11" s="61">
        <v>157</v>
      </c>
      <c r="AX11" s="56">
        <f t="shared" si="17"/>
        <v>100</v>
      </c>
      <c r="AY11" s="61">
        <v>535</v>
      </c>
      <c r="AZ11" s="45">
        <f t="shared" si="18"/>
        <v>34.07643312101911</v>
      </c>
      <c r="BA11" s="316">
        <v>382</v>
      </c>
      <c r="BB11" s="53">
        <v>382</v>
      </c>
      <c r="BC11" s="44">
        <f>BB11/BA11*100</f>
        <v>100</v>
      </c>
      <c r="BD11" s="53">
        <v>982</v>
      </c>
      <c r="BE11" s="45">
        <f>BD11/BB11*10</f>
        <v>25.706806282722514</v>
      </c>
      <c r="BF11" s="60">
        <v>20</v>
      </c>
      <c r="BG11" s="61">
        <v>20</v>
      </c>
      <c r="BH11" s="56">
        <f>BG11/BF11*100</f>
        <v>100</v>
      </c>
      <c r="BI11" s="61">
        <v>50</v>
      </c>
      <c r="BJ11" s="45">
        <f>BI11/BG11*10</f>
        <v>25</v>
      </c>
      <c r="BK11" s="60">
        <v>0</v>
      </c>
      <c r="BL11" s="55"/>
      <c r="BM11" s="56"/>
      <c r="BN11" s="55"/>
      <c r="BO11" s="45"/>
      <c r="BP11" s="62">
        <v>0</v>
      </c>
      <c r="BQ11" s="61"/>
      <c r="BR11" s="56"/>
      <c r="BS11" s="61"/>
      <c r="BT11" s="63"/>
      <c r="BU11" s="62">
        <v>20</v>
      </c>
      <c r="BV11" s="61">
        <v>20</v>
      </c>
      <c r="BW11" s="56">
        <f>BV11/BU11*100</f>
        <v>100</v>
      </c>
      <c r="BX11" s="61">
        <v>30</v>
      </c>
      <c r="BY11" s="45">
        <f>BX11/BV11*10</f>
        <v>15</v>
      </c>
      <c r="BZ11" s="64">
        <v>0</v>
      </c>
      <c r="CA11" s="50"/>
      <c r="CB11" s="56"/>
      <c r="CC11" s="50"/>
      <c r="CD11" s="45"/>
      <c r="CE11" s="52"/>
      <c r="CF11" s="130"/>
      <c r="CG11" s="58"/>
      <c r="CH11" s="130"/>
      <c r="CI11" s="45"/>
    </row>
    <row r="12" spans="1:87" ht="16.5" customHeight="1">
      <c r="A12" s="3" t="s">
        <v>7</v>
      </c>
      <c r="B12" s="126"/>
      <c r="C12" s="38">
        <f t="shared" si="0"/>
        <v>17651</v>
      </c>
      <c r="D12" s="39">
        <f t="shared" si="1"/>
        <v>17396</v>
      </c>
      <c r="E12" s="40">
        <f t="shared" si="2"/>
        <v>98.55532264460936</v>
      </c>
      <c r="F12" s="39">
        <f t="shared" si="14"/>
        <v>20971</v>
      </c>
      <c r="G12" s="41">
        <f t="shared" si="3"/>
        <v>12.055070131064614</v>
      </c>
      <c r="H12" s="42">
        <v>11057</v>
      </c>
      <c r="I12" s="43">
        <v>11057</v>
      </c>
      <c r="J12" s="44">
        <f t="shared" si="4"/>
        <v>100</v>
      </c>
      <c r="K12" s="43">
        <v>13504</v>
      </c>
      <c r="L12" s="45">
        <f t="shared" si="5"/>
        <v>12.213077688342226</v>
      </c>
      <c r="M12" s="2">
        <v>330</v>
      </c>
      <c r="N12" s="46">
        <v>330</v>
      </c>
      <c r="O12" s="44">
        <f t="shared" si="6"/>
        <v>100</v>
      </c>
      <c r="P12" s="46">
        <v>231</v>
      </c>
      <c r="Q12" s="45">
        <f t="shared" si="7"/>
        <v>7</v>
      </c>
      <c r="R12" s="47">
        <v>0</v>
      </c>
      <c r="S12" s="48"/>
      <c r="T12" s="49"/>
      <c r="U12" s="50"/>
      <c r="V12" s="51"/>
      <c r="W12" s="52">
        <v>0</v>
      </c>
      <c r="X12" s="53"/>
      <c r="Y12" s="44"/>
      <c r="Z12" s="68"/>
      <c r="AA12" s="54"/>
      <c r="AB12" s="52">
        <v>565</v>
      </c>
      <c r="AC12" s="55">
        <v>565</v>
      </c>
      <c r="AD12" s="56">
        <f t="shared" si="15"/>
        <v>100</v>
      </c>
      <c r="AE12" s="55">
        <v>875</v>
      </c>
      <c r="AF12" s="45">
        <f t="shared" si="16"/>
        <v>15.486725663716815</v>
      </c>
      <c r="AG12" s="52">
        <v>3158</v>
      </c>
      <c r="AH12" s="127">
        <v>3158</v>
      </c>
      <c r="AI12" s="57">
        <f t="shared" si="8"/>
        <v>100</v>
      </c>
      <c r="AJ12" s="127">
        <v>3474</v>
      </c>
      <c r="AK12" s="54">
        <f t="shared" si="9"/>
        <v>11.000633312222925</v>
      </c>
      <c r="AL12" s="52">
        <v>1178</v>
      </c>
      <c r="AM12" s="48">
        <v>1178</v>
      </c>
      <c r="AN12" s="58">
        <f t="shared" si="10"/>
        <v>100</v>
      </c>
      <c r="AO12" s="48">
        <v>1550</v>
      </c>
      <c r="AP12" s="45">
        <f t="shared" si="11"/>
        <v>13.157894736842106</v>
      </c>
      <c r="AQ12" s="52">
        <v>687</v>
      </c>
      <c r="AR12" s="55">
        <v>687</v>
      </c>
      <c r="AS12" s="59">
        <f t="shared" si="12"/>
        <v>100</v>
      </c>
      <c r="AT12" s="55">
        <v>683</v>
      </c>
      <c r="AU12" s="54">
        <f t="shared" si="13"/>
        <v>9.941775836972344</v>
      </c>
      <c r="AV12" s="60">
        <v>341</v>
      </c>
      <c r="AW12" s="50">
        <v>86</v>
      </c>
      <c r="AX12" s="56">
        <f t="shared" si="17"/>
        <v>25.219941348973606</v>
      </c>
      <c r="AY12" s="50">
        <v>430</v>
      </c>
      <c r="AZ12" s="45">
        <f t="shared" si="18"/>
        <v>50</v>
      </c>
      <c r="BA12" s="316">
        <v>25</v>
      </c>
      <c r="BB12" s="53">
        <v>25</v>
      </c>
      <c r="BC12" s="44">
        <f>BB12/BA12*100</f>
        <v>100</v>
      </c>
      <c r="BD12" s="53">
        <v>45</v>
      </c>
      <c r="BE12" s="45">
        <f>BD12/BB12*10</f>
        <v>18</v>
      </c>
      <c r="BF12" s="60">
        <v>157</v>
      </c>
      <c r="BG12" s="50">
        <v>157</v>
      </c>
      <c r="BH12" s="56">
        <f>BG12/BF12*100</f>
        <v>100</v>
      </c>
      <c r="BI12" s="50">
        <v>108</v>
      </c>
      <c r="BJ12" s="45">
        <f>BI12/BG12*10</f>
        <v>6.878980891719745</v>
      </c>
      <c r="BK12" s="60">
        <v>0</v>
      </c>
      <c r="BL12" s="59"/>
      <c r="BM12" s="56"/>
      <c r="BN12" s="59"/>
      <c r="BO12" s="45"/>
      <c r="BP12" s="69">
        <v>153</v>
      </c>
      <c r="BQ12" s="50">
        <v>153</v>
      </c>
      <c r="BR12" s="59">
        <f>BQ12/BP12*100</f>
        <v>100</v>
      </c>
      <c r="BS12" s="50">
        <v>71</v>
      </c>
      <c r="BT12" s="54">
        <f>BS12/BQ12*10</f>
        <v>4.640522875816994</v>
      </c>
      <c r="BU12" s="69">
        <v>0</v>
      </c>
      <c r="BV12" s="50"/>
      <c r="BW12" s="56"/>
      <c r="BX12" s="50"/>
      <c r="BY12" s="45"/>
      <c r="BZ12" s="64">
        <v>0</v>
      </c>
      <c r="CA12" s="50"/>
      <c r="CB12" s="56"/>
      <c r="CC12" s="50"/>
      <c r="CD12" s="45"/>
      <c r="CE12" s="52"/>
      <c r="CF12" s="48"/>
      <c r="CG12" s="58"/>
      <c r="CH12" s="48"/>
      <c r="CI12" s="45"/>
    </row>
    <row r="13" spans="1:87" ht="16.5" customHeight="1">
      <c r="A13" s="3" t="s">
        <v>8</v>
      </c>
      <c r="B13" s="126"/>
      <c r="C13" s="38">
        <f t="shared" si="0"/>
        <v>31291</v>
      </c>
      <c r="D13" s="39">
        <f t="shared" si="1"/>
        <v>29914</v>
      </c>
      <c r="E13" s="40">
        <f t="shared" si="2"/>
        <v>95.5993736218082</v>
      </c>
      <c r="F13" s="39">
        <f t="shared" si="14"/>
        <v>79298</v>
      </c>
      <c r="G13" s="41">
        <f t="shared" si="3"/>
        <v>26.508658153373005</v>
      </c>
      <c r="H13" s="42">
        <v>14653</v>
      </c>
      <c r="I13" s="43">
        <v>14653</v>
      </c>
      <c r="J13" s="44">
        <f t="shared" si="4"/>
        <v>100</v>
      </c>
      <c r="K13" s="43">
        <v>39202</v>
      </c>
      <c r="L13" s="45">
        <f t="shared" si="5"/>
        <v>26.753565822698423</v>
      </c>
      <c r="M13" s="2">
        <v>114</v>
      </c>
      <c r="N13" s="46">
        <v>114</v>
      </c>
      <c r="O13" s="44">
        <f t="shared" si="6"/>
        <v>100</v>
      </c>
      <c r="P13" s="46">
        <v>241</v>
      </c>
      <c r="Q13" s="45">
        <f t="shared" si="7"/>
        <v>21.140350877192983</v>
      </c>
      <c r="R13" s="47">
        <v>0</v>
      </c>
      <c r="S13" s="48"/>
      <c r="T13" s="49"/>
      <c r="U13" s="50"/>
      <c r="V13" s="51"/>
      <c r="W13" s="52">
        <v>36</v>
      </c>
      <c r="X13" s="53">
        <v>36</v>
      </c>
      <c r="Y13" s="56">
        <f>X13/W13*100</f>
        <v>100</v>
      </c>
      <c r="Z13" s="53">
        <v>75</v>
      </c>
      <c r="AA13" s="54">
        <f>Z13/X13*10</f>
        <v>20.833333333333336</v>
      </c>
      <c r="AB13" s="52">
        <v>1570</v>
      </c>
      <c r="AC13" s="55">
        <v>1570</v>
      </c>
      <c r="AD13" s="56">
        <f t="shared" si="15"/>
        <v>100</v>
      </c>
      <c r="AE13" s="55">
        <v>3067</v>
      </c>
      <c r="AF13" s="45">
        <f t="shared" si="16"/>
        <v>19.53503184713376</v>
      </c>
      <c r="AG13" s="52">
        <v>5053</v>
      </c>
      <c r="AH13" s="127">
        <v>5053</v>
      </c>
      <c r="AI13" s="57">
        <f t="shared" si="8"/>
        <v>100</v>
      </c>
      <c r="AJ13" s="127">
        <v>10637</v>
      </c>
      <c r="AK13" s="54">
        <f t="shared" si="9"/>
        <v>21.050860874727885</v>
      </c>
      <c r="AL13" s="52">
        <v>8074</v>
      </c>
      <c r="AM13" s="48">
        <v>8074</v>
      </c>
      <c r="AN13" s="58">
        <f t="shared" si="10"/>
        <v>100</v>
      </c>
      <c r="AO13" s="48">
        <v>25439</v>
      </c>
      <c r="AP13" s="45">
        <f t="shared" si="11"/>
        <v>31.507307406489964</v>
      </c>
      <c r="AQ13" s="52">
        <v>246</v>
      </c>
      <c r="AR13" s="55">
        <v>246</v>
      </c>
      <c r="AS13" s="59">
        <f t="shared" si="12"/>
        <v>100</v>
      </c>
      <c r="AT13" s="55">
        <v>419</v>
      </c>
      <c r="AU13" s="54">
        <f t="shared" si="13"/>
        <v>17.032520325203254</v>
      </c>
      <c r="AV13" s="60">
        <v>1395</v>
      </c>
      <c r="AW13" s="50">
        <v>18</v>
      </c>
      <c r="AX13" s="56">
        <f t="shared" si="17"/>
        <v>1.2903225806451613</v>
      </c>
      <c r="AY13" s="50">
        <v>34</v>
      </c>
      <c r="AZ13" s="45">
        <f t="shared" si="18"/>
        <v>18.88888888888889</v>
      </c>
      <c r="BA13" s="316">
        <v>0</v>
      </c>
      <c r="BB13" s="53"/>
      <c r="BC13" s="44"/>
      <c r="BD13" s="53"/>
      <c r="BE13" s="45"/>
      <c r="BF13" s="60">
        <v>150</v>
      </c>
      <c r="BG13" s="50">
        <v>150</v>
      </c>
      <c r="BH13" s="56">
        <f>BG13/BF13*100</f>
        <v>100</v>
      </c>
      <c r="BI13" s="50">
        <v>184</v>
      </c>
      <c r="BJ13" s="45">
        <f>BI13/BG13*10</f>
        <v>12.266666666666666</v>
      </c>
      <c r="BK13" s="60">
        <v>0</v>
      </c>
      <c r="BL13" s="59"/>
      <c r="BM13" s="56"/>
      <c r="BN13" s="59"/>
      <c r="BO13" s="45"/>
      <c r="BP13" s="69">
        <v>0</v>
      </c>
      <c r="BQ13" s="50"/>
      <c r="BR13" s="59"/>
      <c r="BS13" s="50"/>
      <c r="BT13" s="54"/>
      <c r="BU13" s="69">
        <v>0</v>
      </c>
      <c r="BV13" s="50"/>
      <c r="BW13" s="56"/>
      <c r="BX13" s="50"/>
      <c r="BY13" s="45"/>
      <c r="BZ13" s="64">
        <v>0</v>
      </c>
      <c r="CA13" s="50"/>
      <c r="CB13" s="56"/>
      <c r="CC13" s="50"/>
      <c r="CD13" s="45"/>
      <c r="CE13" s="52"/>
      <c r="CF13" s="48"/>
      <c r="CG13" s="58"/>
      <c r="CH13" s="48"/>
      <c r="CI13" s="45"/>
    </row>
    <row r="14" spans="1:87" ht="18" customHeight="1">
      <c r="A14" s="3" t="s">
        <v>9</v>
      </c>
      <c r="B14" s="126"/>
      <c r="C14" s="38">
        <f t="shared" si="0"/>
        <v>18260</v>
      </c>
      <c r="D14" s="39">
        <f t="shared" si="1"/>
        <v>18260</v>
      </c>
      <c r="E14" s="40">
        <f t="shared" si="2"/>
        <v>100</v>
      </c>
      <c r="F14" s="39">
        <f t="shared" si="14"/>
        <v>38275</v>
      </c>
      <c r="G14" s="41">
        <f t="shared" si="3"/>
        <v>20.961117196056954</v>
      </c>
      <c r="H14" s="42">
        <v>10184</v>
      </c>
      <c r="I14" s="43">
        <v>10184</v>
      </c>
      <c r="J14" s="44">
        <f t="shared" si="4"/>
        <v>100</v>
      </c>
      <c r="K14" s="43">
        <v>25688</v>
      </c>
      <c r="L14" s="45">
        <f t="shared" si="5"/>
        <v>25.223880597014926</v>
      </c>
      <c r="M14" s="2">
        <v>580</v>
      </c>
      <c r="N14" s="46">
        <v>580</v>
      </c>
      <c r="O14" s="44">
        <f t="shared" si="6"/>
        <v>100</v>
      </c>
      <c r="P14" s="46">
        <v>1490</v>
      </c>
      <c r="Q14" s="45">
        <f t="shared" si="7"/>
        <v>25.689655172413794</v>
      </c>
      <c r="R14" s="47">
        <v>0</v>
      </c>
      <c r="S14" s="48"/>
      <c r="T14" s="49"/>
      <c r="U14" s="50"/>
      <c r="V14" s="51"/>
      <c r="W14" s="52">
        <v>10</v>
      </c>
      <c r="X14" s="53">
        <v>10</v>
      </c>
      <c r="Y14" s="56">
        <f>X14/W14*100</f>
        <v>100</v>
      </c>
      <c r="Z14" s="72">
        <v>15</v>
      </c>
      <c r="AA14" s="54">
        <f>Z14/X14*10</f>
        <v>15</v>
      </c>
      <c r="AB14" s="52">
        <v>90</v>
      </c>
      <c r="AC14" s="55">
        <v>90</v>
      </c>
      <c r="AD14" s="56">
        <f t="shared" si="15"/>
        <v>100</v>
      </c>
      <c r="AE14" s="59">
        <v>90</v>
      </c>
      <c r="AF14" s="45">
        <f t="shared" si="16"/>
        <v>10</v>
      </c>
      <c r="AG14" s="52">
        <v>154</v>
      </c>
      <c r="AH14" s="127">
        <v>154</v>
      </c>
      <c r="AI14" s="57">
        <f t="shared" si="8"/>
        <v>100</v>
      </c>
      <c r="AJ14" s="127">
        <v>385</v>
      </c>
      <c r="AK14" s="54">
        <f t="shared" si="9"/>
        <v>25</v>
      </c>
      <c r="AL14" s="52">
        <v>5812</v>
      </c>
      <c r="AM14" s="48">
        <v>5812</v>
      </c>
      <c r="AN14" s="58">
        <f t="shared" si="10"/>
        <v>100</v>
      </c>
      <c r="AO14" s="48">
        <v>8639</v>
      </c>
      <c r="AP14" s="45">
        <f t="shared" si="11"/>
        <v>14.864074328974535</v>
      </c>
      <c r="AQ14" s="52">
        <v>869</v>
      </c>
      <c r="AR14" s="55">
        <v>869</v>
      </c>
      <c r="AS14" s="59">
        <f t="shared" si="12"/>
        <v>100</v>
      </c>
      <c r="AT14" s="55">
        <v>634</v>
      </c>
      <c r="AU14" s="54">
        <f t="shared" si="13"/>
        <v>7.295742232451094</v>
      </c>
      <c r="AV14" s="60">
        <v>122</v>
      </c>
      <c r="AW14" s="39">
        <v>122</v>
      </c>
      <c r="AX14" s="56">
        <f t="shared" si="17"/>
        <v>100</v>
      </c>
      <c r="AY14" s="50">
        <v>671</v>
      </c>
      <c r="AZ14" s="45">
        <f t="shared" si="18"/>
        <v>55</v>
      </c>
      <c r="BA14" s="316">
        <v>439</v>
      </c>
      <c r="BB14" s="53">
        <v>439</v>
      </c>
      <c r="BC14" s="44">
        <f>BB14/BA14*100</f>
        <v>100</v>
      </c>
      <c r="BD14" s="53">
        <v>663</v>
      </c>
      <c r="BE14" s="45">
        <f>BD14/BB14*10</f>
        <v>15.102505694760818</v>
      </c>
      <c r="BF14" s="60">
        <v>0</v>
      </c>
      <c r="BG14" s="50"/>
      <c r="BH14" s="56"/>
      <c r="BI14" s="50"/>
      <c r="BJ14" s="45"/>
      <c r="BK14" s="60">
        <v>0</v>
      </c>
      <c r="BL14" s="59"/>
      <c r="BM14" s="56"/>
      <c r="BN14" s="59"/>
      <c r="BO14" s="45"/>
      <c r="BP14" s="69">
        <v>0</v>
      </c>
      <c r="BQ14" s="50"/>
      <c r="BR14" s="59"/>
      <c r="BS14" s="50"/>
      <c r="BT14" s="54"/>
      <c r="BU14" s="69">
        <v>0</v>
      </c>
      <c r="BV14" s="50"/>
      <c r="BW14" s="56"/>
      <c r="BX14" s="50"/>
      <c r="BY14" s="45"/>
      <c r="BZ14" s="64">
        <v>0</v>
      </c>
      <c r="CA14" s="50"/>
      <c r="CB14" s="56"/>
      <c r="CC14" s="50"/>
      <c r="CD14" s="45"/>
      <c r="CE14" s="52"/>
      <c r="CF14" s="48"/>
      <c r="CG14" s="58"/>
      <c r="CH14" s="48"/>
      <c r="CI14" s="45"/>
    </row>
    <row r="15" spans="1:87" ht="16.5" customHeight="1">
      <c r="A15" s="3" t="s">
        <v>10</v>
      </c>
      <c r="B15" s="126"/>
      <c r="C15" s="38">
        <f t="shared" si="0"/>
        <v>13329</v>
      </c>
      <c r="D15" s="39">
        <f t="shared" si="1"/>
        <v>13329</v>
      </c>
      <c r="E15" s="40">
        <f t="shared" si="2"/>
        <v>100</v>
      </c>
      <c r="F15" s="39">
        <f t="shared" si="14"/>
        <v>14542</v>
      </c>
      <c r="G15" s="41">
        <f t="shared" si="3"/>
        <v>10.910045764873583</v>
      </c>
      <c r="H15" s="42">
        <v>8406</v>
      </c>
      <c r="I15" s="43">
        <v>8406</v>
      </c>
      <c r="J15" s="44">
        <f t="shared" si="4"/>
        <v>100</v>
      </c>
      <c r="K15" s="43">
        <v>9750</v>
      </c>
      <c r="L15" s="45">
        <f t="shared" si="5"/>
        <v>11.598857958600998</v>
      </c>
      <c r="M15" s="2">
        <v>410</v>
      </c>
      <c r="N15" s="46">
        <v>410</v>
      </c>
      <c r="O15" s="44">
        <f t="shared" si="6"/>
        <v>100</v>
      </c>
      <c r="P15" s="46">
        <v>750</v>
      </c>
      <c r="Q15" s="45">
        <f t="shared" si="7"/>
        <v>18.29268292682927</v>
      </c>
      <c r="R15" s="47">
        <v>0</v>
      </c>
      <c r="S15" s="48"/>
      <c r="T15" s="49"/>
      <c r="U15" s="50"/>
      <c r="V15" s="51"/>
      <c r="W15" s="52">
        <v>90</v>
      </c>
      <c r="X15" s="53">
        <v>90</v>
      </c>
      <c r="Y15" s="56">
        <f>X15/W15*100</f>
        <v>100</v>
      </c>
      <c r="Z15" s="53">
        <v>90</v>
      </c>
      <c r="AA15" s="54">
        <f>Z15/X15*10</f>
        <v>10</v>
      </c>
      <c r="AB15" s="52">
        <v>410</v>
      </c>
      <c r="AC15" s="55">
        <v>410</v>
      </c>
      <c r="AD15" s="56">
        <f t="shared" si="15"/>
        <v>100</v>
      </c>
      <c r="AE15" s="55">
        <v>340</v>
      </c>
      <c r="AF15" s="45">
        <f t="shared" si="16"/>
        <v>8.292682926829269</v>
      </c>
      <c r="AG15" s="52">
        <v>487</v>
      </c>
      <c r="AH15" s="127">
        <v>487</v>
      </c>
      <c r="AI15" s="57">
        <f t="shared" si="8"/>
        <v>100</v>
      </c>
      <c r="AJ15" s="127">
        <v>414</v>
      </c>
      <c r="AK15" s="54">
        <f t="shared" si="9"/>
        <v>8.501026694045175</v>
      </c>
      <c r="AL15" s="52">
        <v>1015</v>
      </c>
      <c r="AM15" s="48">
        <v>1015</v>
      </c>
      <c r="AN15" s="58">
        <f t="shared" si="10"/>
        <v>100</v>
      </c>
      <c r="AO15" s="48">
        <v>965</v>
      </c>
      <c r="AP15" s="45">
        <f t="shared" si="11"/>
        <v>9.507389162561577</v>
      </c>
      <c r="AQ15" s="52">
        <v>1772</v>
      </c>
      <c r="AR15" s="55">
        <v>1772</v>
      </c>
      <c r="AS15" s="59">
        <f t="shared" si="12"/>
        <v>100</v>
      </c>
      <c r="AT15" s="55">
        <v>1517</v>
      </c>
      <c r="AU15" s="54">
        <f t="shared" si="13"/>
        <v>8.560948081264108</v>
      </c>
      <c r="AV15" s="60">
        <v>129</v>
      </c>
      <c r="AW15" s="50">
        <v>129</v>
      </c>
      <c r="AX15" s="56">
        <f t="shared" si="17"/>
        <v>100</v>
      </c>
      <c r="AY15" s="50">
        <v>258</v>
      </c>
      <c r="AZ15" s="45">
        <f t="shared" si="18"/>
        <v>20</v>
      </c>
      <c r="BA15" s="316">
        <v>440</v>
      </c>
      <c r="BB15" s="53">
        <v>440</v>
      </c>
      <c r="BC15" s="44">
        <f>BB15/BA15*100</f>
        <v>100</v>
      </c>
      <c r="BD15" s="53">
        <v>346</v>
      </c>
      <c r="BE15" s="45">
        <f>BD15/BB15*10</f>
        <v>7.863636363636363</v>
      </c>
      <c r="BF15" s="60">
        <v>0</v>
      </c>
      <c r="BG15" s="50"/>
      <c r="BH15" s="56"/>
      <c r="BI15" s="50"/>
      <c r="BJ15" s="45"/>
      <c r="BK15" s="60">
        <v>0</v>
      </c>
      <c r="BL15" s="59"/>
      <c r="BM15" s="56"/>
      <c r="BN15" s="59"/>
      <c r="BO15" s="45"/>
      <c r="BP15" s="69">
        <v>90</v>
      </c>
      <c r="BQ15" s="50">
        <v>90</v>
      </c>
      <c r="BR15" s="59">
        <f>BQ15/BP15*100</f>
        <v>100</v>
      </c>
      <c r="BS15" s="50">
        <v>72</v>
      </c>
      <c r="BT15" s="54">
        <f>BS15/BQ15*10</f>
        <v>8</v>
      </c>
      <c r="BU15" s="69">
        <v>80</v>
      </c>
      <c r="BV15" s="50">
        <v>80</v>
      </c>
      <c r="BW15" s="56">
        <f>BV15/BU15*100</f>
        <v>100</v>
      </c>
      <c r="BX15" s="50">
        <v>40</v>
      </c>
      <c r="BY15" s="45">
        <f>BX15/BV15*10</f>
        <v>5</v>
      </c>
      <c r="BZ15" s="64">
        <v>0</v>
      </c>
      <c r="CA15" s="50"/>
      <c r="CB15" s="56"/>
      <c r="CC15" s="50"/>
      <c r="CD15" s="45"/>
      <c r="CE15" s="52"/>
      <c r="CF15" s="48"/>
      <c r="CG15" s="58"/>
      <c r="CH15" s="48"/>
      <c r="CI15" s="45"/>
    </row>
    <row r="16" spans="1:87" ht="18.75" customHeight="1">
      <c r="A16" s="3" t="s">
        <v>21</v>
      </c>
      <c r="B16" s="126"/>
      <c r="C16" s="38">
        <f t="shared" si="0"/>
        <v>27161</v>
      </c>
      <c r="D16" s="39">
        <f t="shared" si="1"/>
        <v>27161</v>
      </c>
      <c r="E16" s="40">
        <f t="shared" si="2"/>
        <v>100</v>
      </c>
      <c r="F16" s="39">
        <f t="shared" si="14"/>
        <v>48639</v>
      </c>
      <c r="G16" s="41">
        <f t="shared" si="3"/>
        <v>17.90766172084975</v>
      </c>
      <c r="H16" s="42">
        <v>13986</v>
      </c>
      <c r="I16" s="43">
        <v>13986</v>
      </c>
      <c r="J16" s="44">
        <f t="shared" si="4"/>
        <v>100</v>
      </c>
      <c r="K16" s="43">
        <v>29447</v>
      </c>
      <c r="L16" s="45">
        <f t="shared" si="5"/>
        <v>21.054626054626056</v>
      </c>
      <c r="M16" s="2">
        <v>0</v>
      </c>
      <c r="N16" s="46"/>
      <c r="O16" s="44"/>
      <c r="P16" s="46"/>
      <c r="Q16" s="45"/>
      <c r="R16" s="47">
        <v>0</v>
      </c>
      <c r="S16" s="48"/>
      <c r="T16" s="49"/>
      <c r="U16" s="50"/>
      <c r="V16" s="51"/>
      <c r="W16" s="52">
        <v>0</v>
      </c>
      <c r="X16" s="53"/>
      <c r="Y16" s="44"/>
      <c r="Z16" s="68"/>
      <c r="AA16" s="54"/>
      <c r="AB16" s="52">
        <v>170</v>
      </c>
      <c r="AC16" s="50">
        <v>170</v>
      </c>
      <c r="AD16" s="56">
        <f t="shared" si="15"/>
        <v>100</v>
      </c>
      <c r="AE16" s="55">
        <v>150</v>
      </c>
      <c r="AF16" s="45">
        <f t="shared" si="16"/>
        <v>8.823529411764707</v>
      </c>
      <c r="AG16" s="52">
        <v>500</v>
      </c>
      <c r="AH16" s="127">
        <v>500</v>
      </c>
      <c r="AI16" s="57">
        <f t="shared" si="8"/>
        <v>100</v>
      </c>
      <c r="AJ16" s="127">
        <v>701</v>
      </c>
      <c r="AK16" s="54">
        <f t="shared" si="9"/>
        <v>14.02</v>
      </c>
      <c r="AL16" s="52">
        <v>10961</v>
      </c>
      <c r="AM16" s="48">
        <v>10961</v>
      </c>
      <c r="AN16" s="58">
        <f t="shared" si="10"/>
        <v>100</v>
      </c>
      <c r="AO16" s="48">
        <v>16652</v>
      </c>
      <c r="AP16" s="45">
        <f t="shared" si="11"/>
        <v>15.192044521485267</v>
      </c>
      <c r="AQ16" s="52">
        <v>1494</v>
      </c>
      <c r="AR16" s="55">
        <v>1494</v>
      </c>
      <c r="AS16" s="59">
        <f t="shared" si="12"/>
        <v>100</v>
      </c>
      <c r="AT16" s="55">
        <v>1575</v>
      </c>
      <c r="AU16" s="54">
        <f t="shared" si="13"/>
        <v>10.542168674698795</v>
      </c>
      <c r="AV16" s="60">
        <v>0</v>
      </c>
      <c r="AW16" s="50"/>
      <c r="AX16" s="56"/>
      <c r="AY16" s="50"/>
      <c r="AZ16" s="45"/>
      <c r="BA16" s="316">
        <v>0</v>
      </c>
      <c r="BB16" s="53"/>
      <c r="BC16" s="44"/>
      <c r="BD16" s="53"/>
      <c r="BE16" s="45"/>
      <c r="BF16" s="60">
        <v>50</v>
      </c>
      <c r="BG16" s="50">
        <v>50</v>
      </c>
      <c r="BH16" s="56">
        <f aca="true" t="shared" si="19" ref="BH16:BH25">BG16/BF16*100</f>
        <v>100</v>
      </c>
      <c r="BI16" s="50">
        <v>114</v>
      </c>
      <c r="BJ16" s="45">
        <f aca="true" t="shared" si="20" ref="BJ16:BJ25">BI16/BG16*10</f>
        <v>22.799999999999997</v>
      </c>
      <c r="BK16" s="60">
        <v>0</v>
      </c>
      <c r="BL16" s="59"/>
      <c r="BM16" s="56"/>
      <c r="BN16" s="59"/>
      <c r="BO16" s="45"/>
      <c r="BP16" s="69">
        <v>0</v>
      </c>
      <c r="BQ16" s="50"/>
      <c r="BR16" s="59"/>
      <c r="BS16" s="50"/>
      <c r="BT16" s="54"/>
      <c r="BU16" s="69">
        <v>0</v>
      </c>
      <c r="BV16" s="50"/>
      <c r="BW16" s="56"/>
      <c r="BX16" s="50"/>
      <c r="BY16" s="45"/>
      <c r="BZ16" s="64">
        <v>0</v>
      </c>
      <c r="CA16" s="50"/>
      <c r="CB16" s="56"/>
      <c r="CC16" s="50"/>
      <c r="CD16" s="45"/>
      <c r="CE16" s="52"/>
      <c r="CF16" s="48"/>
      <c r="CG16" s="58"/>
      <c r="CH16" s="48"/>
      <c r="CI16" s="45"/>
    </row>
    <row r="17" spans="1:87" ht="19.5" customHeight="1">
      <c r="A17" s="3" t="s">
        <v>11</v>
      </c>
      <c r="B17" s="126"/>
      <c r="C17" s="38">
        <f t="shared" si="0"/>
        <v>14821</v>
      </c>
      <c r="D17" s="39">
        <f t="shared" si="1"/>
        <v>14821</v>
      </c>
      <c r="E17" s="40">
        <f t="shared" si="2"/>
        <v>100</v>
      </c>
      <c r="F17" s="39">
        <f t="shared" si="14"/>
        <v>15657</v>
      </c>
      <c r="G17" s="41">
        <f t="shared" si="3"/>
        <v>10.564064503069968</v>
      </c>
      <c r="H17" s="42">
        <v>5820</v>
      </c>
      <c r="I17" s="43">
        <v>5820</v>
      </c>
      <c r="J17" s="44">
        <f t="shared" si="4"/>
        <v>100</v>
      </c>
      <c r="K17" s="43">
        <v>6118</v>
      </c>
      <c r="L17" s="45">
        <f t="shared" si="5"/>
        <v>10.512027491408935</v>
      </c>
      <c r="M17" s="2">
        <v>0</v>
      </c>
      <c r="N17" s="46"/>
      <c r="O17" s="44"/>
      <c r="P17" s="46"/>
      <c r="Q17" s="45"/>
      <c r="R17" s="47">
        <v>0</v>
      </c>
      <c r="S17" s="48"/>
      <c r="T17" s="49"/>
      <c r="U17" s="50"/>
      <c r="V17" s="51"/>
      <c r="W17" s="52">
        <v>0</v>
      </c>
      <c r="X17" s="53"/>
      <c r="Y17" s="44"/>
      <c r="Z17" s="68"/>
      <c r="AA17" s="54"/>
      <c r="AB17" s="52">
        <v>365</v>
      </c>
      <c r="AC17" s="50">
        <v>365</v>
      </c>
      <c r="AD17" s="56">
        <f t="shared" si="15"/>
        <v>100</v>
      </c>
      <c r="AE17" s="55">
        <v>387</v>
      </c>
      <c r="AF17" s="45">
        <f t="shared" si="16"/>
        <v>10.602739726027398</v>
      </c>
      <c r="AG17" s="52">
        <v>3577</v>
      </c>
      <c r="AH17" s="127">
        <v>3577</v>
      </c>
      <c r="AI17" s="57">
        <f t="shared" si="8"/>
        <v>100</v>
      </c>
      <c r="AJ17" s="127">
        <v>3871</v>
      </c>
      <c r="AK17" s="54">
        <f t="shared" si="9"/>
        <v>10.82191780821918</v>
      </c>
      <c r="AL17" s="52">
        <v>3947</v>
      </c>
      <c r="AM17" s="48">
        <v>3947</v>
      </c>
      <c r="AN17" s="58">
        <f t="shared" si="10"/>
        <v>100</v>
      </c>
      <c r="AO17" s="48">
        <v>4324</v>
      </c>
      <c r="AP17" s="45">
        <f t="shared" si="11"/>
        <v>10.955155814542689</v>
      </c>
      <c r="AQ17" s="52">
        <v>629</v>
      </c>
      <c r="AR17" s="55">
        <v>629</v>
      </c>
      <c r="AS17" s="59">
        <f t="shared" si="12"/>
        <v>100</v>
      </c>
      <c r="AT17" s="55">
        <v>661</v>
      </c>
      <c r="AU17" s="54">
        <f t="shared" si="13"/>
        <v>10.508744038155804</v>
      </c>
      <c r="AV17" s="60">
        <v>0</v>
      </c>
      <c r="AW17" s="50"/>
      <c r="AX17" s="56"/>
      <c r="AY17" s="50"/>
      <c r="AZ17" s="45"/>
      <c r="BA17" s="316">
        <v>0</v>
      </c>
      <c r="BB17" s="53"/>
      <c r="BC17" s="44"/>
      <c r="BD17" s="53"/>
      <c r="BE17" s="45"/>
      <c r="BF17" s="60">
        <v>423</v>
      </c>
      <c r="BG17" s="50">
        <v>423</v>
      </c>
      <c r="BH17" s="56">
        <f t="shared" si="19"/>
        <v>100</v>
      </c>
      <c r="BI17" s="50">
        <v>254</v>
      </c>
      <c r="BJ17" s="45">
        <f t="shared" si="20"/>
        <v>6.004728132387706</v>
      </c>
      <c r="BK17" s="60">
        <v>0</v>
      </c>
      <c r="BL17" s="59"/>
      <c r="BM17" s="56"/>
      <c r="BN17" s="59"/>
      <c r="BO17" s="45"/>
      <c r="BP17" s="69">
        <v>60</v>
      </c>
      <c r="BQ17" s="50">
        <v>60</v>
      </c>
      <c r="BR17" s="59">
        <f>BQ17/BP17*100</f>
        <v>100</v>
      </c>
      <c r="BS17" s="50">
        <v>42</v>
      </c>
      <c r="BT17" s="54">
        <f>BS17/BQ17*10</f>
        <v>7</v>
      </c>
      <c r="BU17" s="69">
        <v>0</v>
      </c>
      <c r="BV17" s="50"/>
      <c r="BW17" s="56"/>
      <c r="BX17" s="50"/>
      <c r="BY17" s="45"/>
      <c r="BZ17" s="64">
        <v>0</v>
      </c>
      <c r="CA17" s="50"/>
      <c r="CB17" s="56"/>
      <c r="CC17" s="50"/>
      <c r="CD17" s="45"/>
      <c r="CE17" s="52"/>
      <c r="CF17" s="48"/>
      <c r="CG17" s="58"/>
      <c r="CH17" s="48"/>
      <c r="CI17" s="45"/>
    </row>
    <row r="18" spans="1:87" ht="18" customHeight="1">
      <c r="A18" s="3" t="s">
        <v>12</v>
      </c>
      <c r="B18" s="126"/>
      <c r="C18" s="38">
        <f t="shared" si="0"/>
        <v>21395</v>
      </c>
      <c r="D18" s="39">
        <f t="shared" si="1"/>
        <v>21395</v>
      </c>
      <c r="E18" s="40">
        <f t="shared" si="2"/>
        <v>100</v>
      </c>
      <c r="F18" s="39">
        <f t="shared" si="14"/>
        <v>23901</v>
      </c>
      <c r="G18" s="41">
        <f t="shared" si="3"/>
        <v>11.171301706006076</v>
      </c>
      <c r="H18" s="42">
        <v>9284</v>
      </c>
      <c r="I18" s="43">
        <v>9284</v>
      </c>
      <c r="J18" s="44">
        <f t="shared" si="4"/>
        <v>100</v>
      </c>
      <c r="K18" s="43">
        <v>10817</v>
      </c>
      <c r="L18" s="45">
        <f t="shared" si="5"/>
        <v>11.65122791900043</v>
      </c>
      <c r="M18" s="2">
        <v>757</v>
      </c>
      <c r="N18" s="46">
        <v>757</v>
      </c>
      <c r="O18" s="44">
        <f t="shared" si="6"/>
        <v>100</v>
      </c>
      <c r="P18" s="46">
        <v>1045</v>
      </c>
      <c r="Q18" s="45">
        <f t="shared" si="7"/>
        <v>13.80449141347424</v>
      </c>
      <c r="R18" s="47">
        <v>270</v>
      </c>
      <c r="S18" s="48">
        <v>270</v>
      </c>
      <c r="T18" s="49">
        <f>S18/R18*100</f>
        <v>100</v>
      </c>
      <c r="U18" s="50">
        <v>128</v>
      </c>
      <c r="V18" s="51">
        <f>U18/S18*10</f>
        <v>4.7407407407407405</v>
      </c>
      <c r="W18" s="52">
        <v>0</v>
      </c>
      <c r="X18" s="53"/>
      <c r="Y18" s="44"/>
      <c r="Z18" s="68"/>
      <c r="AA18" s="54"/>
      <c r="AB18" s="52">
        <v>0</v>
      </c>
      <c r="AC18" s="59"/>
      <c r="AD18" s="56"/>
      <c r="AE18" s="59"/>
      <c r="AF18" s="45"/>
      <c r="AG18" s="52">
        <v>1857</v>
      </c>
      <c r="AH18" s="127">
        <v>1857</v>
      </c>
      <c r="AI18" s="57">
        <f t="shared" si="8"/>
        <v>100</v>
      </c>
      <c r="AJ18" s="127">
        <v>1601</v>
      </c>
      <c r="AK18" s="54">
        <f t="shared" si="9"/>
        <v>8.6214324178783</v>
      </c>
      <c r="AL18" s="52">
        <v>6192</v>
      </c>
      <c r="AM18" s="48">
        <v>6192</v>
      </c>
      <c r="AN18" s="58">
        <f t="shared" si="10"/>
        <v>100</v>
      </c>
      <c r="AO18" s="48">
        <v>8163</v>
      </c>
      <c r="AP18" s="45">
        <f t="shared" si="11"/>
        <v>13.183139534883722</v>
      </c>
      <c r="AQ18" s="52">
        <v>1988</v>
      </c>
      <c r="AR18" s="55">
        <v>1988</v>
      </c>
      <c r="AS18" s="59">
        <f t="shared" si="12"/>
        <v>100</v>
      </c>
      <c r="AT18" s="55">
        <v>1227</v>
      </c>
      <c r="AU18" s="54">
        <f t="shared" si="13"/>
        <v>6.1720321931589535</v>
      </c>
      <c r="AV18" s="60">
        <v>0</v>
      </c>
      <c r="AW18" s="50"/>
      <c r="AX18" s="56"/>
      <c r="AY18" s="50"/>
      <c r="AZ18" s="45"/>
      <c r="BA18" s="316">
        <v>317</v>
      </c>
      <c r="BB18" s="53">
        <v>317</v>
      </c>
      <c r="BC18" s="44">
        <f>BB18/BA18*100</f>
        <v>100</v>
      </c>
      <c r="BD18" s="53">
        <v>303</v>
      </c>
      <c r="BE18" s="45">
        <f>BD18/BB18*10</f>
        <v>9.558359621451105</v>
      </c>
      <c r="BF18" s="60">
        <v>221</v>
      </c>
      <c r="BG18" s="50">
        <v>221</v>
      </c>
      <c r="BH18" s="56">
        <f t="shared" si="19"/>
        <v>100</v>
      </c>
      <c r="BI18" s="50">
        <v>108</v>
      </c>
      <c r="BJ18" s="45">
        <f t="shared" si="20"/>
        <v>4.886877828054298</v>
      </c>
      <c r="BK18" s="60">
        <v>0</v>
      </c>
      <c r="BL18" s="59"/>
      <c r="BM18" s="56"/>
      <c r="BN18" s="59"/>
      <c r="BO18" s="45"/>
      <c r="BP18" s="69">
        <v>0</v>
      </c>
      <c r="BQ18" s="50"/>
      <c r="BR18" s="59"/>
      <c r="BS18" s="50"/>
      <c r="BT18" s="71"/>
      <c r="BU18" s="69">
        <v>0</v>
      </c>
      <c r="BV18" s="50"/>
      <c r="BW18" s="56"/>
      <c r="BX18" s="50"/>
      <c r="BY18" s="45"/>
      <c r="BZ18" s="73">
        <v>509</v>
      </c>
      <c r="CA18" s="61">
        <v>509</v>
      </c>
      <c r="CB18" s="56">
        <f>CA18/BZ18*100</f>
        <v>100</v>
      </c>
      <c r="CC18" s="61">
        <v>509</v>
      </c>
      <c r="CD18" s="45">
        <f>CC18/CA18*10</f>
        <v>10</v>
      </c>
      <c r="CE18" s="52"/>
      <c r="CF18" s="48"/>
      <c r="CG18" s="58"/>
      <c r="CH18" s="48"/>
      <c r="CI18" s="45"/>
    </row>
    <row r="19" spans="1:87" ht="18.75" customHeight="1">
      <c r="A19" s="3" t="s">
        <v>22</v>
      </c>
      <c r="B19" s="126"/>
      <c r="C19" s="38">
        <f t="shared" si="0"/>
        <v>31513</v>
      </c>
      <c r="D19" s="39">
        <f t="shared" si="1"/>
        <v>31513</v>
      </c>
      <c r="E19" s="40">
        <f t="shared" si="2"/>
        <v>100</v>
      </c>
      <c r="F19" s="39">
        <f t="shared" si="14"/>
        <v>101686</v>
      </c>
      <c r="G19" s="41">
        <f t="shared" si="3"/>
        <v>32.26795290832355</v>
      </c>
      <c r="H19" s="42">
        <v>15297</v>
      </c>
      <c r="I19" s="43">
        <v>15297</v>
      </c>
      <c r="J19" s="44">
        <f t="shared" si="4"/>
        <v>100</v>
      </c>
      <c r="K19" s="43">
        <v>48877</v>
      </c>
      <c r="L19" s="45">
        <f t="shared" si="5"/>
        <v>31.952016735307577</v>
      </c>
      <c r="M19" s="2">
        <v>175</v>
      </c>
      <c r="N19" s="46">
        <v>175</v>
      </c>
      <c r="O19" s="44">
        <f t="shared" si="6"/>
        <v>100</v>
      </c>
      <c r="P19" s="46">
        <v>266</v>
      </c>
      <c r="Q19" s="45">
        <f t="shared" si="7"/>
        <v>15.2</v>
      </c>
      <c r="R19" s="47">
        <v>0</v>
      </c>
      <c r="S19" s="48"/>
      <c r="T19" s="49"/>
      <c r="U19" s="50"/>
      <c r="V19" s="51"/>
      <c r="W19" s="52">
        <v>0</v>
      </c>
      <c r="X19" s="53"/>
      <c r="Y19" s="44"/>
      <c r="Z19" s="43"/>
      <c r="AA19" s="54"/>
      <c r="AB19" s="52">
        <v>574</v>
      </c>
      <c r="AC19" s="55">
        <v>574</v>
      </c>
      <c r="AD19" s="56">
        <f t="shared" si="15"/>
        <v>100</v>
      </c>
      <c r="AE19" s="55">
        <v>1371</v>
      </c>
      <c r="AF19" s="45">
        <f t="shared" si="16"/>
        <v>23.88501742160279</v>
      </c>
      <c r="AG19" s="52">
        <v>1441</v>
      </c>
      <c r="AH19" s="129">
        <v>1441</v>
      </c>
      <c r="AI19" s="57">
        <f t="shared" si="8"/>
        <v>100</v>
      </c>
      <c r="AJ19" s="129">
        <v>3926</v>
      </c>
      <c r="AK19" s="54">
        <f t="shared" si="9"/>
        <v>27.24496877168633</v>
      </c>
      <c r="AL19" s="52">
        <v>11829</v>
      </c>
      <c r="AM19" s="130">
        <v>11829</v>
      </c>
      <c r="AN19" s="58">
        <f t="shared" si="10"/>
        <v>100</v>
      </c>
      <c r="AO19" s="130">
        <v>42663</v>
      </c>
      <c r="AP19" s="45">
        <f>AO19/AM19*10</f>
        <v>36.06644686786711</v>
      </c>
      <c r="AQ19" s="52">
        <v>802</v>
      </c>
      <c r="AR19" s="55">
        <v>802</v>
      </c>
      <c r="AS19" s="59">
        <f t="shared" si="12"/>
        <v>100</v>
      </c>
      <c r="AT19" s="55">
        <v>2043</v>
      </c>
      <c r="AU19" s="54">
        <f t="shared" si="13"/>
        <v>25.473815461346632</v>
      </c>
      <c r="AV19" s="60">
        <v>0</v>
      </c>
      <c r="AW19" s="61"/>
      <c r="AX19" s="56"/>
      <c r="AY19" s="61"/>
      <c r="AZ19" s="45"/>
      <c r="BA19" s="316">
        <v>327</v>
      </c>
      <c r="BB19" s="53">
        <v>327</v>
      </c>
      <c r="BC19" s="44">
        <f>BB19/BA19*100</f>
        <v>100</v>
      </c>
      <c r="BD19" s="53">
        <v>906</v>
      </c>
      <c r="BE19" s="45">
        <f>BD19/BB19*10</f>
        <v>27.706422018348622</v>
      </c>
      <c r="BF19" s="60">
        <v>650</v>
      </c>
      <c r="BG19" s="61">
        <v>650</v>
      </c>
      <c r="BH19" s="56">
        <f t="shared" si="19"/>
        <v>100</v>
      </c>
      <c r="BI19" s="61">
        <v>920</v>
      </c>
      <c r="BJ19" s="45">
        <f t="shared" si="20"/>
        <v>14.153846153846155</v>
      </c>
      <c r="BK19" s="60">
        <v>418</v>
      </c>
      <c r="BL19" s="55">
        <v>418</v>
      </c>
      <c r="BM19" s="56">
        <f>BL19/BK19*100</f>
        <v>100</v>
      </c>
      <c r="BN19" s="55">
        <v>714</v>
      </c>
      <c r="BO19" s="45">
        <f>BN19/BL19*10</f>
        <v>17.08133971291866</v>
      </c>
      <c r="BP19" s="62">
        <v>0</v>
      </c>
      <c r="BQ19" s="61"/>
      <c r="BR19" s="56"/>
      <c r="BS19" s="61"/>
      <c r="BT19" s="63"/>
      <c r="BU19" s="62">
        <v>0</v>
      </c>
      <c r="BV19" s="61"/>
      <c r="BW19" s="56"/>
      <c r="BX19" s="61"/>
      <c r="BY19" s="45"/>
      <c r="BZ19" s="64">
        <v>0</v>
      </c>
      <c r="CA19" s="61"/>
      <c r="CB19" s="56"/>
      <c r="CC19" s="61"/>
      <c r="CD19" s="45"/>
      <c r="CE19" s="52"/>
      <c r="CF19" s="130"/>
      <c r="CG19" s="58"/>
      <c r="CH19" s="130"/>
      <c r="CI19" s="45"/>
    </row>
    <row r="20" spans="1:87" ht="15.75">
      <c r="A20" s="3" t="s">
        <v>23</v>
      </c>
      <c r="B20" s="126"/>
      <c r="C20" s="38">
        <f t="shared" si="0"/>
        <v>38964</v>
      </c>
      <c r="D20" s="39">
        <f t="shared" si="1"/>
        <v>38964</v>
      </c>
      <c r="E20" s="40">
        <f t="shared" si="2"/>
        <v>100</v>
      </c>
      <c r="F20" s="39">
        <f t="shared" si="14"/>
        <v>84948</v>
      </c>
      <c r="G20" s="41">
        <f t="shared" si="3"/>
        <v>21.801663073606406</v>
      </c>
      <c r="H20" s="42">
        <v>5462</v>
      </c>
      <c r="I20" s="43">
        <v>5462</v>
      </c>
      <c r="J20" s="44">
        <f t="shared" si="4"/>
        <v>100</v>
      </c>
      <c r="K20" s="43">
        <v>9670</v>
      </c>
      <c r="L20" s="45">
        <f t="shared" si="5"/>
        <v>17.704137678506044</v>
      </c>
      <c r="M20" s="2">
        <v>0</v>
      </c>
      <c r="N20" s="46"/>
      <c r="O20" s="44"/>
      <c r="P20" s="46"/>
      <c r="Q20" s="45"/>
      <c r="R20" s="47">
        <v>0</v>
      </c>
      <c r="S20" s="48"/>
      <c r="T20" s="49"/>
      <c r="U20" s="50"/>
      <c r="V20" s="51"/>
      <c r="W20" s="52">
        <v>0</v>
      </c>
      <c r="X20" s="53"/>
      <c r="Y20" s="44"/>
      <c r="Z20" s="43"/>
      <c r="AA20" s="54"/>
      <c r="AB20" s="52">
        <v>13200</v>
      </c>
      <c r="AC20" s="55">
        <v>13200</v>
      </c>
      <c r="AD20" s="56">
        <f t="shared" si="15"/>
        <v>100</v>
      </c>
      <c r="AE20" s="55">
        <v>28201</v>
      </c>
      <c r="AF20" s="45">
        <f t="shared" si="16"/>
        <v>21.36439393939394</v>
      </c>
      <c r="AG20" s="52">
        <v>11710</v>
      </c>
      <c r="AH20" s="129">
        <v>11710</v>
      </c>
      <c r="AI20" s="57">
        <f t="shared" si="8"/>
        <v>100</v>
      </c>
      <c r="AJ20" s="129">
        <v>27570</v>
      </c>
      <c r="AK20" s="54">
        <f t="shared" si="9"/>
        <v>23.54397950469684</v>
      </c>
      <c r="AL20" s="52">
        <v>7099</v>
      </c>
      <c r="AM20" s="130">
        <v>7099</v>
      </c>
      <c r="AN20" s="58">
        <f t="shared" si="10"/>
        <v>100</v>
      </c>
      <c r="AO20" s="130">
        <v>15272</v>
      </c>
      <c r="AP20" s="45">
        <f t="shared" si="11"/>
        <v>21.512889139315398</v>
      </c>
      <c r="AQ20" s="52">
        <v>1252</v>
      </c>
      <c r="AR20" s="55">
        <v>1252</v>
      </c>
      <c r="AS20" s="59">
        <f t="shared" si="12"/>
        <v>100</v>
      </c>
      <c r="AT20" s="55">
        <v>3214</v>
      </c>
      <c r="AU20" s="54">
        <f>AT20/AR20*10</f>
        <v>25.670926517571885</v>
      </c>
      <c r="AV20" s="60">
        <v>144</v>
      </c>
      <c r="AW20" s="55">
        <v>144</v>
      </c>
      <c r="AX20" s="56">
        <f>AW20/AV20*100</f>
        <v>100</v>
      </c>
      <c r="AY20" s="55">
        <v>943</v>
      </c>
      <c r="AZ20" s="45">
        <f>AY20/AW20*10</f>
        <v>65.48611111111111</v>
      </c>
      <c r="BA20" s="316">
        <v>0</v>
      </c>
      <c r="BB20" s="53"/>
      <c r="BC20" s="44"/>
      <c r="BD20" s="53"/>
      <c r="BE20" s="45"/>
      <c r="BF20" s="60">
        <v>97</v>
      </c>
      <c r="BG20" s="61">
        <v>97</v>
      </c>
      <c r="BH20" s="56">
        <f t="shared" si="19"/>
        <v>100</v>
      </c>
      <c r="BI20" s="61">
        <v>78</v>
      </c>
      <c r="BJ20" s="45">
        <f t="shared" si="20"/>
        <v>8.041237113402062</v>
      </c>
      <c r="BK20" s="60">
        <v>0</v>
      </c>
      <c r="BL20" s="55"/>
      <c r="BM20" s="56"/>
      <c r="BN20" s="55"/>
      <c r="BO20" s="45"/>
      <c r="BP20" s="62">
        <v>0</v>
      </c>
      <c r="BQ20" s="61"/>
      <c r="BR20" s="56"/>
      <c r="BS20" s="61"/>
      <c r="BT20" s="63"/>
      <c r="BU20" s="62">
        <v>0</v>
      </c>
      <c r="BV20" s="61"/>
      <c r="BW20" s="56"/>
      <c r="BX20" s="61"/>
      <c r="BY20" s="45"/>
      <c r="BZ20" s="64">
        <v>0</v>
      </c>
      <c r="CA20" s="61"/>
      <c r="CB20" s="56"/>
      <c r="CC20" s="61"/>
      <c r="CD20" s="45"/>
      <c r="CE20" s="52"/>
      <c r="CF20" s="130"/>
      <c r="CG20" s="58"/>
      <c r="CH20" s="130"/>
      <c r="CI20" s="45"/>
    </row>
    <row r="21" spans="1:87" ht="15.75">
      <c r="A21" s="3" t="s">
        <v>13</v>
      </c>
      <c r="B21" s="126"/>
      <c r="C21" s="38">
        <f t="shared" si="0"/>
        <v>17202</v>
      </c>
      <c r="D21" s="39">
        <f t="shared" si="1"/>
        <v>17202</v>
      </c>
      <c r="E21" s="40">
        <f t="shared" si="2"/>
        <v>100</v>
      </c>
      <c r="F21" s="39">
        <f t="shared" si="14"/>
        <v>16609</v>
      </c>
      <c r="G21" s="41">
        <f t="shared" si="3"/>
        <v>9.655272642715962</v>
      </c>
      <c r="H21" s="42">
        <v>7298</v>
      </c>
      <c r="I21" s="43">
        <v>7298</v>
      </c>
      <c r="J21" s="44">
        <f t="shared" si="4"/>
        <v>100</v>
      </c>
      <c r="K21" s="43">
        <v>5798</v>
      </c>
      <c r="L21" s="45">
        <f t="shared" si="5"/>
        <v>7.944642367771992</v>
      </c>
      <c r="M21" s="2">
        <v>579</v>
      </c>
      <c r="N21" s="46">
        <v>579</v>
      </c>
      <c r="O21" s="44">
        <f t="shared" si="6"/>
        <v>100</v>
      </c>
      <c r="P21" s="46">
        <v>936</v>
      </c>
      <c r="Q21" s="45">
        <f t="shared" si="7"/>
        <v>16.16580310880829</v>
      </c>
      <c r="R21" s="47">
        <v>0</v>
      </c>
      <c r="S21" s="48"/>
      <c r="T21" s="49"/>
      <c r="U21" s="50"/>
      <c r="V21" s="51"/>
      <c r="W21" s="52">
        <v>0</v>
      </c>
      <c r="X21" s="53"/>
      <c r="Y21" s="44"/>
      <c r="Z21" s="43"/>
      <c r="AA21" s="54"/>
      <c r="AB21" s="52">
        <v>140</v>
      </c>
      <c r="AC21" s="55">
        <v>140</v>
      </c>
      <c r="AD21" s="56">
        <f t="shared" si="15"/>
        <v>100</v>
      </c>
      <c r="AE21" s="55">
        <v>130</v>
      </c>
      <c r="AF21" s="45">
        <f t="shared" si="16"/>
        <v>9.285714285714286</v>
      </c>
      <c r="AG21" s="52">
        <v>5705</v>
      </c>
      <c r="AH21" s="129">
        <v>5705</v>
      </c>
      <c r="AI21" s="57">
        <f t="shared" si="8"/>
        <v>100</v>
      </c>
      <c r="AJ21" s="129">
        <v>5877</v>
      </c>
      <c r="AK21" s="54">
        <f t="shared" si="9"/>
        <v>10.301489921121822</v>
      </c>
      <c r="AL21" s="52">
        <v>2011</v>
      </c>
      <c r="AM21" s="130">
        <v>2011</v>
      </c>
      <c r="AN21" s="58">
        <f t="shared" si="10"/>
        <v>100</v>
      </c>
      <c r="AO21" s="130">
        <v>2468</v>
      </c>
      <c r="AP21" s="45">
        <f t="shared" si="11"/>
        <v>12.272501243162605</v>
      </c>
      <c r="AQ21" s="52">
        <v>1229</v>
      </c>
      <c r="AR21" s="55">
        <v>1229</v>
      </c>
      <c r="AS21" s="59">
        <f t="shared" si="12"/>
        <v>100</v>
      </c>
      <c r="AT21" s="55">
        <v>1135</v>
      </c>
      <c r="AU21" s="54">
        <f t="shared" si="13"/>
        <v>9.235150528885272</v>
      </c>
      <c r="AV21" s="60">
        <v>0</v>
      </c>
      <c r="AW21" s="55"/>
      <c r="AX21" s="56"/>
      <c r="AY21" s="55"/>
      <c r="AZ21" s="45"/>
      <c r="BA21" s="316">
        <v>0</v>
      </c>
      <c r="BB21" s="53"/>
      <c r="BC21" s="44"/>
      <c r="BD21" s="53"/>
      <c r="BE21" s="45"/>
      <c r="BF21" s="60">
        <v>60</v>
      </c>
      <c r="BG21" s="61">
        <v>60</v>
      </c>
      <c r="BH21" s="56">
        <f t="shared" si="19"/>
        <v>100</v>
      </c>
      <c r="BI21" s="61">
        <v>74</v>
      </c>
      <c r="BJ21" s="45">
        <f t="shared" si="20"/>
        <v>12.333333333333334</v>
      </c>
      <c r="BK21" s="60">
        <v>180</v>
      </c>
      <c r="BL21" s="55">
        <v>180</v>
      </c>
      <c r="BM21" s="56">
        <f>BL21/BK21*100</f>
        <v>100</v>
      </c>
      <c r="BN21" s="55">
        <v>191</v>
      </c>
      <c r="BO21" s="45">
        <f>BN21/BL21*10</f>
        <v>10.61111111111111</v>
      </c>
      <c r="BP21" s="62">
        <v>0</v>
      </c>
      <c r="BQ21" s="61"/>
      <c r="BR21" s="56"/>
      <c r="BS21" s="61"/>
      <c r="BT21" s="63"/>
      <c r="BU21" s="62">
        <v>0</v>
      </c>
      <c r="BV21" s="61"/>
      <c r="BW21" s="56"/>
      <c r="BX21" s="61"/>
      <c r="BY21" s="45"/>
      <c r="BZ21" s="64">
        <v>0</v>
      </c>
      <c r="CA21" s="50"/>
      <c r="CB21" s="59"/>
      <c r="CC21" s="50"/>
      <c r="CD21" s="54"/>
      <c r="CE21" s="52"/>
      <c r="CF21" s="130"/>
      <c r="CG21" s="58"/>
      <c r="CH21" s="130"/>
      <c r="CI21" s="45"/>
    </row>
    <row r="22" spans="1:87" ht="15.75">
      <c r="A22" s="3" t="s">
        <v>14</v>
      </c>
      <c r="B22" s="126"/>
      <c r="C22" s="38">
        <f t="shared" si="0"/>
        <v>43348</v>
      </c>
      <c r="D22" s="39">
        <f t="shared" si="1"/>
        <v>43348</v>
      </c>
      <c r="E22" s="40">
        <f t="shared" si="2"/>
        <v>100</v>
      </c>
      <c r="F22" s="39">
        <f t="shared" si="14"/>
        <v>79168</v>
      </c>
      <c r="G22" s="41">
        <f t="shared" si="3"/>
        <v>18.263357017624806</v>
      </c>
      <c r="H22" s="42">
        <v>18023</v>
      </c>
      <c r="I22" s="43">
        <v>18023</v>
      </c>
      <c r="J22" s="44">
        <f t="shared" si="4"/>
        <v>100</v>
      </c>
      <c r="K22" s="43">
        <v>28236</v>
      </c>
      <c r="L22" s="45">
        <f t="shared" si="5"/>
        <v>15.666648171780501</v>
      </c>
      <c r="M22" s="2">
        <v>819</v>
      </c>
      <c r="N22" s="46">
        <v>819</v>
      </c>
      <c r="O22" s="44">
        <f t="shared" si="6"/>
        <v>100</v>
      </c>
      <c r="P22" s="46">
        <v>1046</v>
      </c>
      <c r="Q22" s="45">
        <f t="shared" si="7"/>
        <v>12.77167277167277</v>
      </c>
      <c r="R22" s="47">
        <v>0</v>
      </c>
      <c r="S22" s="48"/>
      <c r="T22" s="49"/>
      <c r="U22" s="50"/>
      <c r="V22" s="51"/>
      <c r="W22" s="369">
        <v>0</v>
      </c>
      <c r="X22" s="370"/>
      <c r="Y22" s="44"/>
      <c r="Z22" s="43"/>
      <c r="AA22" s="54"/>
      <c r="AB22" s="52">
        <v>2617</v>
      </c>
      <c r="AC22" s="55">
        <v>2617</v>
      </c>
      <c r="AD22" s="56">
        <f t="shared" si="15"/>
        <v>100</v>
      </c>
      <c r="AE22" s="50">
        <v>3739</v>
      </c>
      <c r="AF22" s="45">
        <f t="shared" si="16"/>
        <v>14.287351929690486</v>
      </c>
      <c r="AG22" s="52">
        <v>9513</v>
      </c>
      <c r="AH22" s="127">
        <v>9513</v>
      </c>
      <c r="AI22" s="57">
        <f t="shared" si="8"/>
        <v>100</v>
      </c>
      <c r="AJ22" s="127">
        <v>21741</v>
      </c>
      <c r="AK22" s="54">
        <f t="shared" si="9"/>
        <v>22.853989277830337</v>
      </c>
      <c r="AL22" s="52">
        <v>8788</v>
      </c>
      <c r="AM22" s="48">
        <v>8788</v>
      </c>
      <c r="AN22" s="58">
        <f t="shared" si="10"/>
        <v>100</v>
      </c>
      <c r="AO22" s="48">
        <v>18799</v>
      </c>
      <c r="AP22" s="45">
        <f t="shared" si="11"/>
        <v>21.391670459717798</v>
      </c>
      <c r="AQ22" s="52">
        <v>2082</v>
      </c>
      <c r="AR22" s="48">
        <v>2082</v>
      </c>
      <c r="AS22" s="59">
        <f t="shared" si="12"/>
        <v>100</v>
      </c>
      <c r="AT22" s="48">
        <v>3325</v>
      </c>
      <c r="AU22" s="54">
        <f t="shared" si="13"/>
        <v>15.970220941402498</v>
      </c>
      <c r="AV22" s="60">
        <v>160</v>
      </c>
      <c r="AW22" s="55">
        <v>160</v>
      </c>
      <c r="AX22" s="56">
        <f>AW22/AV22*100</f>
        <v>100</v>
      </c>
      <c r="AY22" s="55">
        <v>736</v>
      </c>
      <c r="AZ22" s="45">
        <f>AY22/AW22*10</f>
        <v>46</v>
      </c>
      <c r="BA22" s="316">
        <v>182</v>
      </c>
      <c r="BB22" s="53">
        <v>182</v>
      </c>
      <c r="BC22" s="44">
        <f>BB22/BA22*100</f>
        <v>100</v>
      </c>
      <c r="BD22" s="53">
        <v>36</v>
      </c>
      <c r="BE22" s="45">
        <f>BD22/BB22*10</f>
        <v>1.9780219780219779</v>
      </c>
      <c r="BF22" s="60">
        <v>568</v>
      </c>
      <c r="BG22" s="50">
        <v>568</v>
      </c>
      <c r="BH22" s="56">
        <f t="shared" si="19"/>
        <v>100</v>
      </c>
      <c r="BI22" s="50">
        <v>695</v>
      </c>
      <c r="BJ22" s="45">
        <f t="shared" si="20"/>
        <v>12.235915492957748</v>
      </c>
      <c r="BK22" s="60">
        <v>426</v>
      </c>
      <c r="BL22" s="55">
        <v>426</v>
      </c>
      <c r="BM22" s="56">
        <f>BL22/BK22*100</f>
        <v>100</v>
      </c>
      <c r="BN22" s="55">
        <v>662</v>
      </c>
      <c r="BO22" s="45">
        <f>BN22/BL22*10</f>
        <v>15.539906103286384</v>
      </c>
      <c r="BP22" s="69">
        <v>0</v>
      </c>
      <c r="BQ22" s="50"/>
      <c r="BR22" s="59"/>
      <c r="BS22" s="50"/>
      <c r="BT22" s="71"/>
      <c r="BU22" s="69">
        <v>170</v>
      </c>
      <c r="BV22" s="50">
        <v>170</v>
      </c>
      <c r="BW22" s="56">
        <f>BV22/BU22*100</f>
        <v>100</v>
      </c>
      <c r="BX22" s="50">
        <v>153</v>
      </c>
      <c r="BY22" s="45">
        <f>BX22/BV22*10</f>
        <v>9</v>
      </c>
      <c r="BZ22" s="64">
        <v>0</v>
      </c>
      <c r="CA22" s="61"/>
      <c r="CB22" s="56"/>
      <c r="CC22" s="61"/>
      <c r="CD22" s="45"/>
      <c r="CE22" s="52"/>
      <c r="CF22" s="48"/>
      <c r="CG22" s="58"/>
      <c r="CH22" s="48"/>
      <c r="CI22" s="45"/>
    </row>
    <row r="23" spans="1:87" ht="15.75">
      <c r="A23" s="3" t="s">
        <v>24</v>
      </c>
      <c r="B23" s="126"/>
      <c r="C23" s="38">
        <f t="shared" si="0"/>
        <v>57309</v>
      </c>
      <c r="D23" s="39">
        <f t="shared" si="1"/>
        <v>57309</v>
      </c>
      <c r="E23" s="40">
        <f t="shared" si="2"/>
        <v>100</v>
      </c>
      <c r="F23" s="39">
        <f t="shared" si="14"/>
        <v>136912</v>
      </c>
      <c r="G23" s="41">
        <f t="shared" si="3"/>
        <v>23.890139419637407</v>
      </c>
      <c r="H23" s="42">
        <v>11690</v>
      </c>
      <c r="I23" s="43">
        <v>11690</v>
      </c>
      <c r="J23" s="44">
        <f t="shared" si="4"/>
        <v>100</v>
      </c>
      <c r="K23" s="43">
        <v>28384</v>
      </c>
      <c r="L23" s="45">
        <f t="shared" si="5"/>
        <v>24.280581693755344</v>
      </c>
      <c r="M23" s="2">
        <v>0</v>
      </c>
      <c r="N23" s="46"/>
      <c r="O23" s="44"/>
      <c r="P23" s="46"/>
      <c r="Q23" s="45"/>
      <c r="R23" s="47">
        <v>0</v>
      </c>
      <c r="S23" s="48"/>
      <c r="T23" s="49"/>
      <c r="U23" s="50"/>
      <c r="V23" s="51"/>
      <c r="W23" s="52">
        <v>0</v>
      </c>
      <c r="X23" s="53"/>
      <c r="Y23" s="44"/>
      <c r="Z23" s="43"/>
      <c r="AA23" s="54"/>
      <c r="AB23" s="52">
        <v>909</v>
      </c>
      <c r="AC23" s="55">
        <v>909</v>
      </c>
      <c r="AD23" s="56">
        <f t="shared" si="15"/>
        <v>100</v>
      </c>
      <c r="AE23" s="55">
        <v>1144</v>
      </c>
      <c r="AF23" s="45">
        <f t="shared" si="16"/>
        <v>12.585258525852584</v>
      </c>
      <c r="AG23" s="52">
        <v>28086</v>
      </c>
      <c r="AH23" s="129">
        <v>28086</v>
      </c>
      <c r="AI23" s="57">
        <f t="shared" si="8"/>
        <v>100</v>
      </c>
      <c r="AJ23" s="129">
        <v>62520</v>
      </c>
      <c r="AK23" s="54">
        <f t="shared" si="9"/>
        <v>22.26020081179235</v>
      </c>
      <c r="AL23" s="52">
        <v>14642</v>
      </c>
      <c r="AM23" s="130">
        <v>14642</v>
      </c>
      <c r="AN23" s="58">
        <f t="shared" si="10"/>
        <v>100</v>
      </c>
      <c r="AO23" s="130">
        <v>40826</v>
      </c>
      <c r="AP23" s="45">
        <f t="shared" si="11"/>
        <v>27.882802895779264</v>
      </c>
      <c r="AQ23" s="52">
        <v>858</v>
      </c>
      <c r="AR23" s="55">
        <v>858</v>
      </c>
      <c r="AS23" s="59">
        <f t="shared" si="12"/>
        <v>100</v>
      </c>
      <c r="AT23" s="55">
        <v>2303</v>
      </c>
      <c r="AU23" s="54">
        <f t="shared" si="13"/>
        <v>26.84149184149184</v>
      </c>
      <c r="AV23" s="60">
        <v>35</v>
      </c>
      <c r="AW23" s="55">
        <v>35</v>
      </c>
      <c r="AX23" s="56">
        <f>AW23/AV23*100</f>
        <v>100</v>
      </c>
      <c r="AY23" s="55">
        <v>70</v>
      </c>
      <c r="AZ23" s="45">
        <f>AY23/AW23*10</f>
        <v>20</v>
      </c>
      <c r="BA23" s="316">
        <v>0</v>
      </c>
      <c r="BB23" s="53"/>
      <c r="BC23" s="44"/>
      <c r="BD23" s="53"/>
      <c r="BE23" s="45"/>
      <c r="BF23" s="60">
        <v>168</v>
      </c>
      <c r="BG23" s="61">
        <v>168</v>
      </c>
      <c r="BH23" s="56">
        <f t="shared" si="19"/>
        <v>100</v>
      </c>
      <c r="BI23" s="61">
        <v>284</v>
      </c>
      <c r="BJ23" s="45">
        <f t="shared" si="20"/>
        <v>16.904761904761905</v>
      </c>
      <c r="BK23" s="60">
        <v>0</v>
      </c>
      <c r="BL23" s="55"/>
      <c r="BM23" s="56"/>
      <c r="BN23" s="55"/>
      <c r="BO23" s="70"/>
      <c r="BP23" s="62">
        <v>0</v>
      </c>
      <c r="BQ23" s="61"/>
      <c r="BR23" s="56"/>
      <c r="BS23" s="61"/>
      <c r="BT23" s="63"/>
      <c r="BU23" s="62">
        <v>921</v>
      </c>
      <c r="BV23" s="61">
        <v>921</v>
      </c>
      <c r="BW23" s="56">
        <f>BV23/BU23*100</f>
        <v>100</v>
      </c>
      <c r="BX23" s="61">
        <v>1381</v>
      </c>
      <c r="BY23" s="45">
        <f>BX23/BV23*10</f>
        <v>14.99457111834962</v>
      </c>
      <c r="BZ23" s="64">
        <v>0</v>
      </c>
      <c r="CA23" s="61"/>
      <c r="CB23" s="56"/>
      <c r="CC23" s="61"/>
      <c r="CD23" s="45"/>
      <c r="CE23" s="52"/>
      <c r="CF23" s="130"/>
      <c r="CG23" s="58"/>
      <c r="CH23" s="130"/>
      <c r="CI23" s="45"/>
    </row>
    <row r="24" spans="1:87" ht="18" customHeight="1" thickBot="1">
      <c r="A24" s="372" t="s">
        <v>15</v>
      </c>
      <c r="B24" s="373">
        <v>24</v>
      </c>
      <c r="C24" s="38">
        <f t="shared" si="0"/>
        <v>53825</v>
      </c>
      <c r="D24" s="39">
        <f t="shared" si="1"/>
        <v>52709</v>
      </c>
      <c r="E24" s="40">
        <f t="shared" si="2"/>
        <v>97.92661402693915</v>
      </c>
      <c r="F24" s="39">
        <f t="shared" si="14"/>
        <v>151739</v>
      </c>
      <c r="G24" s="41">
        <f t="shared" si="3"/>
        <v>28.78806275968051</v>
      </c>
      <c r="H24" s="374">
        <v>23568</v>
      </c>
      <c r="I24" s="375">
        <v>23568</v>
      </c>
      <c r="J24" s="44">
        <f t="shared" si="4"/>
        <v>100</v>
      </c>
      <c r="K24" s="375">
        <v>65909</v>
      </c>
      <c r="L24" s="45">
        <f t="shared" si="5"/>
        <v>27.965461642905638</v>
      </c>
      <c r="M24" s="376">
        <v>2489</v>
      </c>
      <c r="N24" s="377">
        <v>2489</v>
      </c>
      <c r="O24" s="44">
        <f t="shared" si="6"/>
        <v>100</v>
      </c>
      <c r="P24" s="377">
        <v>5146</v>
      </c>
      <c r="Q24" s="45">
        <f t="shared" si="7"/>
        <v>20.674969867416632</v>
      </c>
      <c r="R24" s="378">
        <v>10</v>
      </c>
      <c r="S24" s="379">
        <v>10</v>
      </c>
      <c r="T24" s="49">
        <f>S24/R24*100</f>
        <v>100</v>
      </c>
      <c r="U24" s="380">
        <v>30</v>
      </c>
      <c r="V24" s="51">
        <f>U24/S24*10</f>
        <v>30</v>
      </c>
      <c r="W24" s="381">
        <v>0</v>
      </c>
      <c r="X24" s="382"/>
      <c r="Y24" s="383"/>
      <c r="Z24" s="375"/>
      <c r="AA24" s="384"/>
      <c r="AB24" s="381">
        <v>772</v>
      </c>
      <c r="AC24" s="385">
        <v>772</v>
      </c>
      <c r="AD24" s="56">
        <f t="shared" si="15"/>
        <v>100</v>
      </c>
      <c r="AE24" s="385">
        <v>1618</v>
      </c>
      <c r="AF24" s="45">
        <f t="shared" si="16"/>
        <v>20.958549222797927</v>
      </c>
      <c r="AG24" s="381">
        <v>1807</v>
      </c>
      <c r="AH24" s="386">
        <v>1807</v>
      </c>
      <c r="AI24" s="57">
        <f t="shared" si="8"/>
        <v>100</v>
      </c>
      <c r="AJ24" s="386">
        <v>3833</v>
      </c>
      <c r="AK24" s="54">
        <f t="shared" si="9"/>
        <v>21.211953514111784</v>
      </c>
      <c r="AL24" s="381">
        <v>19650</v>
      </c>
      <c r="AM24" s="387">
        <v>19650</v>
      </c>
      <c r="AN24" s="58">
        <f t="shared" si="10"/>
        <v>100</v>
      </c>
      <c r="AO24" s="387">
        <v>59161</v>
      </c>
      <c r="AP24" s="45">
        <f t="shared" si="11"/>
        <v>30.107379134860054</v>
      </c>
      <c r="AQ24" s="381">
        <v>1214</v>
      </c>
      <c r="AR24" s="385">
        <v>1214</v>
      </c>
      <c r="AS24" s="59">
        <f t="shared" si="12"/>
        <v>100</v>
      </c>
      <c r="AT24" s="385">
        <v>2885</v>
      </c>
      <c r="AU24" s="54">
        <f t="shared" si="13"/>
        <v>23.764415156507415</v>
      </c>
      <c r="AV24" s="388">
        <v>3339</v>
      </c>
      <c r="AW24" s="385">
        <v>2223</v>
      </c>
      <c r="AX24" s="56">
        <f>AW24/AV24*100</f>
        <v>66.57681940700809</v>
      </c>
      <c r="AY24" s="385">
        <v>11183</v>
      </c>
      <c r="AZ24" s="45">
        <f>AY24/AW24*10</f>
        <v>50.30589293747188</v>
      </c>
      <c r="BA24" s="389">
        <v>151</v>
      </c>
      <c r="BB24" s="382">
        <v>151</v>
      </c>
      <c r="BC24" s="44">
        <f>BB24/BA24*100</f>
        <v>100</v>
      </c>
      <c r="BD24" s="382">
        <v>411</v>
      </c>
      <c r="BE24" s="45">
        <f>BD24/BB24*10</f>
        <v>27.218543046357617</v>
      </c>
      <c r="BF24" s="388">
        <v>410</v>
      </c>
      <c r="BG24" s="390">
        <v>410</v>
      </c>
      <c r="BH24" s="391">
        <f t="shared" si="19"/>
        <v>100</v>
      </c>
      <c r="BI24" s="390">
        <v>565</v>
      </c>
      <c r="BJ24" s="392">
        <f t="shared" si="20"/>
        <v>13.780487804878048</v>
      </c>
      <c r="BK24" s="388">
        <v>340</v>
      </c>
      <c r="BL24" s="385">
        <v>340</v>
      </c>
      <c r="BM24" s="56">
        <f>BL24/BK24*100</f>
        <v>100</v>
      </c>
      <c r="BN24" s="385">
        <v>960</v>
      </c>
      <c r="BO24" s="45">
        <f>BN24/BL24*10</f>
        <v>28.23529411764706</v>
      </c>
      <c r="BP24" s="393">
        <v>0</v>
      </c>
      <c r="BQ24" s="390"/>
      <c r="BR24" s="391"/>
      <c r="BS24" s="390"/>
      <c r="BT24" s="394"/>
      <c r="BU24" s="62">
        <v>75</v>
      </c>
      <c r="BV24" s="61">
        <v>75</v>
      </c>
      <c r="BW24" s="56">
        <f>BV24/BU24*100</f>
        <v>100</v>
      </c>
      <c r="BX24" s="61">
        <v>38</v>
      </c>
      <c r="BY24" s="45">
        <f>BX24/BV24*10</f>
        <v>5.066666666666667</v>
      </c>
      <c r="BZ24" s="395">
        <v>0</v>
      </c>
      <c r="CA24" s="396"/>
      <c r="CB24" s="397"/>
      <c r="CC24" s="396"/>
      <c r="CD24" s="398"/>
      <c r="CE24" s="381"/>
      <c r="CF24" s="387"/>
      <c r="CG24" s="399"/>
      <c r="CH24" s="387"/>
      <c r="CI24" s="45"/>
    </row>
    <row r="25" spans="1:87" ht="16.5" thickBot="1">
      <c r="A25" s="15" t="s">
        <v>25</v>
      </c>
      <c r="B25" s="138">
        <f>SUM(B4:B24)</f>
        <v>24</v>
      </c>
      <c r="C25" s="139">
        <f>SUM(H25+M25+R25+W25+AB25+AG25+AL25+AQ25+AV25+BA25+BF25+BK25+BP25+BU25+BZ25)</f>
        <v>609924</v>
      </c>
      <c r="D25" s="139">
        <f>SUM(D4:D24)</f>
        <v>607176</v>
      </c>
      <c r="E25" s="140">
        <f t="shared" si="2"/>
        <v>99.54945206287996</v>
      </c>
      <c r="F25" s="141">
        <f>SUM(F4:F24)</f>
        <v>1230641</v>
      </c>
      <c r="G25" s="142">
        <f t="shared" si="3"/>
        <v>20.268274767118598</v>
      </c>
      <c r="H25" s="143">
        <f>SUM(H4:H24)</f>
        <v>247008</v>
      </c>
      <c r="I25" s="144">
        <f>SUM(I4:I24)</f>
        <v>247008</v>
      </c>
      <c r="J25" s="145">
        <f>I25/H25*100</f>
        <v>100</v>
      </c>
      <c r="K25" s="144">
        <f>SUM(K4:K24)</f>
        <v>488105</v>
      </c>
      <c r="L25" s="146">
        <f t="shared" si="5"/>
        <v>19.760696009845834</v>
      </c>
      <c r="M25" s="143">
        <f>SUM(M4:M24)</f>
        <v>11152</v>
      </c>
      <c r="N25" s="144">
        <f>SUM(N4:N24)</f>
        <v>11152</v>
      </c>
      <c r="O25" s="145">
        <f>N25/M25*100</f>
        <v>100</v>
      </c>
      <c r="P25" s="144">
        <f>SUM(P4:P24)</f>
        <v>20404</v>
      </c>
      <c r="Q25" s="146">
        <f>P25/N25*10</f>
        <v>18.296269727403157</v>
      </c>
      <c r="R25" s="205">
        <f>SUM(R4:R24)</f>
        <v>360</v>
      </c>
      <c r="S25" s="139">
        <f>SUM(S4:S24)</f>
        <v>360</v>
      </c>
      <c r="T25" s="140">
        <f>S25/R25*100</f>
        <v>100</v>
      </c>
      <c r="U25" s="139">
        <f>SUM(U4:U24)</f>
        <v>254</v>
      </c>
      <c r="V25" s="146">
        <f>U25/S25*10</f>
        <v>7.055555555555556</v>
      </c>
      <c r="W25" s="143">
        <f>SUM(W4:W24)</f>
        <v>136</v>
      </c>
      <c r="X25" s="144">
        <f>SUM(X4:X24)</f>
        <v>136</v>
      </c>
      <c r="Y25" s="145">
        <f>X25/W25*100</f>
        <v>100</v>
      </c>
      <c r="Z25" s="144">
        <f>SUM(Z4:Z24)</f>
        <v>180</v>
      </c>
      <c r="AA25" s="146">
        <f>Z25/X25*10</f>
        <v>13.235294117647058</v>
      </c>
      <c r="AB25" s="143">
        <f>SUM(AB4:AB24)</f>
        <v>26581</v>
      </c>
      <c r="AC25" s="144">
        <f>SUM(AC4:AC24)</f>
        <v>26581</v>
      </c>
      <c r="AD25" s="140">
        <f>AC25/AB25*100</f>
        <v>100</v>
      </c>
      <c r="AE25" s="144">
        <f>SUM(AE4:AE24)</f>
        <v>47673</v>
      </c>
      <c r="AF25" s="206">
        <f>AE25/AC25*10</f>
        <v>17.934991159098605</v>
      </c>
      <c r="AG25" s="143">
        <f>SUM(AG4:AG24)</f>
        <v>120232</v>
      </c>
      <c r="AH25" s="144">
        <f>SUM(AH4:AH24)</f>
        <v>120232</v>
      </c>
      <c r="AI25" s="207">
        <f t="shared" si="8"/>
        <v>100</v>
      </c>
      <c r="AJ25" s="144">
        <f>SUM(AJ4:AJ24)</f>
        <v>229835</v>
      </c>
      <c r="AK25" s="146">
        <f t="shared" si="9"/>
        <v>19.11595914565174</v>
      </c>
      <c r="AL25" s="143">
        <f>SUM(AL4:AL24)</f>
        <v>159055</v>
      </c>
      <c r="AM25" s="208">
        <f>SUM(AM4:AM24)</f>
        <v>159055</v>
      </c>
      <c r="AN25" s="140">
        <f t="shared" si="10"/>
        <v>100</v>
      </c>
      <c r="AO25" s="208">
        <f>SUM(AO4:AO24)</f>
        <v>371245</v>
      </c>
      <c r="AP25" s="146">
        <f t="shared" si="11"/>
        <v>23.340668322278457</v>
      </c>
      <c r="AQ25" s="143">
        <f>SUM(AQ4:AQ24)</f>
        <v>26902</v>
      </c>
      <c r="AR25" s="208">
        <f>SUM(AR4:AR24)</f>
        <v>26902</v>
      </c>
      <c r="AS25" s="209">
        <f t="shared" si="12"/>
        <v>100</v>
      </c>
      <c r="AT25" s="208">
        <f>SUM(AT4:AT24)</f>
        <v>39851</v>
      </c>
      <c r="AU25" s="146">
        <f t="shared" si="13"/>
        <v>14.81339677347409</v>
      </c>
      <c r="AV25" s="210">
        <f aca="true" t="shared" si="21" ref="AV25:BB25">SUM(AV4:AV24)</f>
        <v>6127</v>
      </c>
      <c r="AW25" s="305">
        <f t="shared" si="21"/>
        <v>3379</v>
      </c>
      <c r="AX25" s="307">
        <f>AW25/AV25*100</f>
        <v>55.14933899134976</v>
      </c>
      <c r="AY25" s="305">
        <f t="shared" si="21"/>
        <v>16165</v>
      </c>
      <c r="AZ25" s="313">
        <f>AY25/AW25*10</f>
        <v>47.83959751405742</v>
      </c>
      <c r="BA25" s="317">
        <f t="shared" si="21"/>
        <v>4117</v>
      </c>
      <c r="BB25" s="139">
        <f t="shared" si="21"/>
        <v>4117</v>
      </c>
      <c r="BC25" s="140">
        <f>BB25/BA25*100</f>
        <v>100</v>
      </c>
      <c r="BD25" s="139">
        <f>SUM(BD4:BD24)</f>
        <v>6477</v>
      </c>
      <c r="BE25" s="211">
        <f>BD25/BB25*10</f>
        <v>15.732329366043237</v>
      </c>
      <c r="BF25" s="143">
        <f>SUM(BF4:BF24)</f>
        <v>4491</v>
      </c>
      <c r="BG25" s="208">
        <f>SUM(BG4:BG24)</f>
        <v>4491</v>
      </c>
      <c r="BH25" s="140">
        <f t="shared" si="19"/>
        <v>100</v>
      </c>
      <c r="BI25" s="208">
        <f>SUM(BI4:BI24)</f>
        <v>4750</v>
      </c>
      <c r="BJ25" s="146">
        <f t="shared" si="20"/>
        <v>10.57670897350256</v>
      </c>
      <c r="BK25" s="143">
        <f>SUM(BK4:BK24)</f>
        <v>1477</v>
      </c>
      <c r="BL25" s="139">
        <f>SUM(BL4:BL24)</f>
        <v>1477</v>
      </c>
      <c r="BM25" s="140">
        <f>BL25/BK25*100</f>
        <v>100</v>
      </c>
      <c r="BN25" s="139">
        <f>SUM(BN4:BN24)</f>
        <v>2764</v>
      </c>
      <c r="BO25" s="146">
        <f>BN25/BL25*10</f>
        <v>18.7136086662153</v>
      </c>
      <c r="BP25" s="205">
        <f>SUM(BP4:BP24)</f>
        <v>303</v>
      </c>
      <c r="BQ25" s="139">
        <f>SUM(BQ4:BQ24)</f>
        <v>303</v>
      </c>
      <c r="BR25" s="140">
        <f>BQ25/BP25*100</f>
        <v>100</v>
      </c>
      <c r="BS25" s="139">
        <f>SUM(BS4:BS24)</f>
        <v>185</v>
      </c>
      <c r="BT25" s="146">
        <f>BS25/BQ25*10</f>
        <v>6.105610561056105</v>
      </c>
      <c r="BU25" s="205">
        <f>SUM(BU5:BU24)</f>
        <v>1374</v>
      </c>
      <c r="BV25" s="139">
        <f>SUM(BV4:BV24)</f>
        <v>1374</v>
      </c>
      <c r="BW25" s="140">
        <f>BV25/BU25*100</f>
        <v>100</v>
      </c>
      <c r="BX25" s="139">
        <f>SUM(BX4:BX24)</f>
        <v>1714</v>
      </c>
      <c r="BY25" s="146">
        <f>BX25/BV25*10</f>
        <v>12.4745269286754</v>
      </c>
      <c r="BZ25" s="205">
        <f>SUM(BZ4:BZ24)</f>
        <v>609</v>
      </c>
      <c r="CA25" s="139">
        <f>SUM(CA4:CA24)</f>
        <v>609</v>
      </c>
      <c r="CB25" s="140">
        <f>CA25/BZ25*100</f>
        <v>100</v>
      </c>
      <c r="CC25" s="139">
        <f>SUM(CC4:CC24)</f>
        <v>1039</v>
      </c>
      <c r="CD25" s="140">
        <f>CC25/CA25*10</f>
        <v>17.060755336617405</v>
      </c>
      <c r="CE25" s="143">
        <f>SUM(CE4:CE24)</f>
        <v>0</v>
      </c>
      <c r="CF25" s="208">
        <f>SUM(CF4:CF24)</f>
        <v>0</v>
      </c>
      <c r="CG25" s="140" t="e">
        <f>CF25/CE25*100</f>
        <v>#DIV/0!</v>
      </c>
      <c r="CH25" s="208">
        <f>SUM(CH4:CH24)</f>
        <v>0</v>
      </c>
      <c r="CI25" s="146" t="e">
        <f>CH25/CF25*10</f>
        <v>#DIV/0!</v>
      </c>
    </row>
    <row r="26" spans="1:87" ht="16.5" thickBot="1">
      <c r="A26" s="212" t="s">
        <v>16</v>
      </c>
      <c r="B26" s="213">
        <v>0</v>
      </c>
      <c r="C26" s="214">
        <v>589705</v>
      </c>
      <c r="D26" s="215">
        <v>589057</v>
      </c>
      <c r="E26" s="216">
        <v>99.89011454879983</v>
      </c>
      <c r="F26" s="215">
        <v>1251884.5</v>
      </c>
      <c r="G26" s="217">
        <v>21.252349093551217</v>
      </c>
      <c r="H26" s="218">
        <v>267665</v>
      </c>
      <c r="I26" s="170">
        <v>267665</v>
      </c>
      <c r="J26" s="219">
        <v>100</v>
      </c>
      <c r="K26" s="170">
        <v>689629</v>
      </c>
      <c r="L26" s="220">
        <v>25.764631162086935</v>
      </c>
      <c r="M26" s="221">
        <v>15884</v>
      </c>
      <c r="N26" s="172">
        <v>15884</v>
      </c>
      <c r="O26" s="222">
        <v>100</v>
      </c>
      <c r="P26" s="170">
        <v>37185</v>
      </c>
      <c r="Q26" s="223">
        <v>23.41035003777386</v>
      </c>
      <c r="R26" s="224">
        <v>840</v>
      </c>
      <c r="S26" s="170">
        <v>840</v>
      </c>
      <c r="T26" s="225">
        <v>100</v>
      </c>
      <c r="U26" s="170">
        <v>1183</v>
      </c>
      <c r="V26" s="226">
        <v>14.083333333333334</v>
      </c>
      <c r="W26" s="218">
        <v>16716</v>
      </c>
      <c r="X26" s="170">
        <v>14783</v>
      </c>
      <c r="Y26" s="222">
        <v>88.43622876286193</v>
      </c>
      <c r="Z26" s="170">
        <v>18118</v>
      </c>
      <c r="AA26" s="227">
        <v>12.25596969491984</v>
      </c>
      <c r="AB26" s="221">
        <v>16269</v>
      </c>
      <c r="AC26" s="172">
        <v>16269</v>
      </c>
      <c r="AD26" s="228">
        <v>100</v>
      </c>
      <c r="AE26" s="215">
        <v>18733</v>
      </c>
      <c r="AF26" s="229">
        <v>11.514536849222448</v>
      </c>
      <c r="AG26" s="221">
        <v>113207</v>
      </c>
      <c r="AH26" s="172">
        <v>113207</v>
      </c>
      <c r="AI26" s="230">
        <v>100</v>
      </c>
      <c r="AJ26" s="170">
        <v>195811</v>
      </c>
      <c r="AK26" s="227">
        <v>17.296721934156015</v>
      </c>
      <c r="AL26" s="221">
        <v>128763</v>
      </c>
      <c r="AM26" s="172">
        <v>128763</v>
      </c>
      <c r="AN26" s="231">
        <v>100</v>
      </c>
      <c r="AO26" s="170">
        <v>247098</v>
      </c>
      <c r="AP26" s="227">
        <v>19.190140024696536</v>
      </c>
      <c r="AQ26" s="232">
        <v>30886</v>
      </c>
      <c r="AR26" s="233">
        <v>30708</v>
      </c>
      <c r="AS26" s="234">
        <v>99.42368710742731</v>
      </c>
      <c r="AT26" s="233">
        <v>42955</v>
      </c>
      <c r="AU26" s="235">
        <v>13.988211540966525</v>
      </c>
      <c r="AV26" s="236">
        <v>3076</v>
      </c>
      <c r="AW26" s="237">
        <v>2428</v>
      </c>
      <c r="AX26" s="238">
        <v>78.93368010403121</v>
      </c>
      <c r="AY26" s="239">
        <v>7229</v>
      </c>
      <c r="AZ26" s="318">
        <v>29.77347611202636</v>
      </c>
      <c r="BA26" s="214">
        <v>1666</v>
      </c>
      <c r="BB26" s="215">
        <v>1666</v>
      </c>
      <c r="BC26" s="219">
        <v>100</v>
      </c>
      <c r="BD26" s="215">
        <v>1370</v>
      </c>
      <c r="BE26" s="306">
        <v>8.22328931572629</v>
      </c>
      <c r="BF26" s="240">
        <v>5783</v>
      </c>
      <c r="BG26" s="241">
        <v>5708</v>
      </c>
      <c r="BH26" s="242">
        <v>98.70309527926682</v>
      </c>
      <c r="BI26" s="241">
        <v>3499</v>
      </c>
      <c r="BJ26" s="243">
        <v>6.129992992291521</v>
      </c>
      <c r="BK26" s="240">
        <v>1581</v>
      </c>
      <c r="BL26" s="244">
        <v>1581</v>
      </c>
      <c r="BM26" s="242">
        <v>100</v>
      </c>
      <c r="BN26" s="244">
        <v>2215</v>
      </c>
      <c r="BO26" s="245">
        <v>14.0101201771031</v>
      </c>
      <c r="BP26" s="246">
        <v>1223</v>
      </c>
      <c r="BQ26" s="247">
        <v>1223</v>
      </c>
      <c r="BR26" s="248">
        <v>100</v>
      </c>
      <c r="BS26" s="247">
        <v>1026.5</v>
      </c>
      <c r="BT26" s="249">
        <v>8.39329517579722</v>
      </c>
      <c r="BU26" s="250">
        <v>1336</v>
      </c>
      <c r="BV26" s="251">
        <v>1336</v>
      </c>
      <c r="BW26" s="252">
        <v>100</v>
      </c>
      <c r="BX26" s="251">
        <v>619</v>
      </c>
      <c r="BY26" s="252">
        <v>4.633233532934132</v>
      </c>
      <c r="BZ26" s="253">
        <v>1106</v>
      </c>
      <c r="CA26" s="254">
        <v>1106</v>
      </c>
      <c r="CB26" s="255">
        <v>100</v>
      </c>
      <c r="CC26" s="254">
        <v>384</v>
      </c>
      <c r="CD26" s="256">
        <v>3.4719710669077757</v>
      </c>
      <c r="CE26" s="253">
        <v>133117</v>
      </c>
      <c r="CF26" s="254">
        <v>0</v>
      </c>
      <c r="CG26" s="254">
        <v>0</v>
      </c>
      <c r="CH26" s="254">
        <v>0</v>
      </c>
      <c r="CI26" s="257">
        <v>0</v>
      </c>
    </row>
  </sheetData>
  <sheetProtection/>
  <mergeCells count="20">
    <mergeCell ref="B1:AZ1"/>
    <mergeCell ref="AG2:AK2"/>
    <mergeCell ref="AL2:AP2"/>
    <mergeCell ref="AQ2:AU2"/>
    <mergeCell ref="M2:Q2"/>
    <mergeCell ref="R2:V2"/>
    <mergeCell ref="W2:AA2"/>
    <mergeCell ref="AV2:AZ2"/>
    <mergeCell ref="AB2:AF2"/>
    <mergeCell ref="CE2:CI2"/>
    <mergeCell ref="BF2:BJ2"/>
    <mergeCell ref="BK2:BO2"/>
    <mergeCell ref="BP2:BT2"/>
    <mergeCell ref="BU2:BY2"/>
    <mergeCell ref="BZ2:CD2"/>
    <mergeCell ref="A2:A3"/>
    <mergeCell ref="B2:B3"/>
    <mergeCell ref="C2:G2"/>
    <mergeCell ref="H2:L2"/>
    <mergeCell ref="BA2:BE2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95" r:id="rId1"/>
  <colBreaks count="1" manualBreakCount="1">
    <brk id="5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K27"/>
  <sheetViews>
    <sheetView view="pageBreakPreview" zoomScale="47" zoomScaleSheetLayoutView="47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M33" sqref="BM33"/>
    </sheetView>
  </sheetViews>
  <sheetFormatPr defaultColWidth="9.125" defaultRowHeight="12.75"/>
  <cols>
    <col min="1" max="1" width="25.25390625" style="402" customWidth="1"/>
    <col min="2" max="2" width="9.875" style="402" customWidth="1"/>
    <col min="3" max="3" width="9.625" style="402" customWidth="1"/>
    <col min="4" max="4" width="9.00390625" style="402" customWidth="1"/>
    <col min="5" max="8" width="7.00390625" style="402" hidden="1" customWidth="1"/>
    <col min="9" max="9" width="5.875" style="402" hidden="1" customWidth="1"/>
    <col min="10" max="10" width="8.75390625" style="402" bestFit="1" customWidth="1"/>
    <col min="11" max="11" width="8.625" style="402" customWidth="1"/>
    <col min="12" max="12" width="6.875" style="402" customWidth="1"/>
    <col min="13" max="13" width="8.75390625" style="402" customWidth="1"/>
    <col min="14" max="14" width="6.625" style="402" customWidth="1"/>
    <col min="15" max="15" width="7.75390625" style="402" customWidth="1"/>
    <col min="16" max="16" width="7.375" style="402" customWidth="1"/>
    <col min="17" max="17" width="6.75390625" style="402" customWidth="1"/>
    <col min="18" max="18" width="8.75390625" style="402" customWidth="1"/>
    <col min="19" max="19" width="6.375" style="402" customWidth="1"/>
    <col min="20" max="20" width="7.625" style="402" hidden="1" customWidth="1"/>
    <col min="21" max="21" width="5.875" style="402" hidden="1" customWidth="1"/>
    <col min="22" max="22" width="6.875" style="402" hidden="1" customWidth="1"/>
    <col min="23" max="24" width="7.00390625" style="402" hidden="1" customWidth="1"/>
    <col min="25" max="26" width="8.25390625" style="402" hidden="1" customWidth="1"/>
    <col min="27" max="27" width="7.00390625" style="402" hidden="1" customWidth="1"/>
    <col min="28" max="28" width="8.25390625" style="402" hidden="1" customWidth="1"/>
    <col min="29" max="29" width="5.75390625" style="402" hidden="1" customWidth="1"/>
    <col min="30" max="30" width="8.125" style="402" hidden="1" customWidth="1"/>
    <col min="31" max="31" width="7.625" style="402" hidden="1" customWidth="1"/>
    <col min="32" max="32" width="6.875" style="402" hidden="1" customWidth="1"/>
    <col min="33" max="33" width="7.375" style="402" hidden="1" customWidth="1"/>
    <col min="34" max="34" width="5.75390625" style="402" hidden="1" customWidth="1"/>
    <col min="35" max="35" width="8.125" style="402" hidden="1" customWidth="1"/>
    <col min="36" max="37" width="7.375" style="402" hidden="1" customWidth="1"/>
    <col min="38" max="38" width="7.00390625" style="402" hidden="1" customWidth="1"/>
    <col min="39" max="39" width="6.75390625" style="402" hidden="1" customWidth="1"/>
    <col min="40" max="40" width="6.875" style="402" hidden="1" customWidth="1"/>
    <col min="41" max="41" width="6.375" style="402" hidden="1" customWidth="1"/>
    <col min="42" max="42" width="4.75390625" style="402" hidden="1" customWidth="1"/>
    <col min="43" max="43" width="3.875" style="402" hidden="1" customWidth="1"/>
    <col min="44" max="44" width="8.875" style="402" hidden="1" customWidth="1"/>
    <col min="45" max="45" width="7.875" style="402" hidden="1" customWidth="1"/>
    <col min="46" max="46" width="7.25390625" style="402" hidden="1" customWidth="1"/>
    <col min="47" max="47" width="8.75390625" style="402" hidden="1" customWidth="1"/>
    <col min="48" max="48" width="6.875" style="402" hidden="1" customWidth="1"/>
    <col min="49" max="49" width="7.125" style="402" hidden="1" customWidth="1"/>
    <col min="50" max="50" width="6.625" style="402" hidden="1" customWidth="1"/>
    <col min="51" max="51" width="7.25390625" style="402" hidden="1" customWidth="1"/>
    <col min="52" max="52" width="8.125" style="402" hidden="1" customWidth="1"/>
    <col min="53" max="53" width="8.00390625" style="402" hidden="1" customWidth="1"/>
    <col min="54" max="54" width="6.125" style="402" hidden="1" customWidth="1"/>
    <col min="55" max="55" width="6.875" style="402" hidden="1" customWidth="1"/>
    <col min="56" max="56" width="6.625" style="402" hidden="1" customWidth="1"/>
    <col min="57" max="57" width="8.00390625" style="402" hidden="1" customWidth="1"/>
    <col min="58" max="58" width="7.875" style="402" hidden="1" customWidth="1"/>
    <col min="59" max="59" width="6.875" style="402" hidden="1" customWidth="1"/>
    <col min="60" max="60" width="3.875" style="402" hidden="1" customWidth="1"/>
    <col min="61" max="61" width="6.125" style="402" hidden="1" customWidth="1"/>
    <col min="62" max="62" width="5.00390625" style="402" hidden="1" customWidth="1"/>
    <col min="63" max="63" width="6.625" style="402" hidden="1" customWidth="1"/>
    <col min="64" max="16384" width="9.125" style="402" customWidth="1"/>
  </cols>
  <sheetData>
    <row r="1" spans="1:63" s="348" customFormat="1" ht="36.75" customHeight="1" thickBot="1">
      <c r="A1" s="171"/>
      <c r="B1" s="443" t="s">
        <v>122</v>
      </c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  <c r="R1" s="458"/>
      <c r="S1" s="458"/>
      <c r="T1" s="458"/>
      <c r="U1" s="458"/>
      <c r="V1" s="458"/>
      <c r="W1" s="401"/>
      <c r="X1" s="401"/>
      <c r="Y1" s="401"/>
      <c r="Z1" s="401"/>
      <c r="AA1" s="401"/>
      <c r="AB1" s="401"/>
      <c r="AC1" s="401"/>
      <c r="AD1" s="401"/>
      <c r="AE1" s="401"/>
      <c r="AF1" s="459"/>
      <c r="AG1" s="460"/>
      <c r="AH1" s="460"/>
      <c r="AI1" s="400"/>
      <c r="AJ1" s="400"/>
      <c r="AK1" s="400"/>
      <c r="AM1" s="400"/>
      <c r="AN1" s="175"/>
      <c r="AO1" s="175"/>
      <c r="AP1" s="175"/>
      <c r="AQ1" s="175"/>
      <c r="AR1" s="175"/>
      <c r="AS1" s="173"/>
      <c r="AT1" s="173"/>
      <c r="AU1" s="174"/>
      <c r="AV1" s="174"/>
      <c r="AW1" s="176"/>
      <c r="AX1" s="176"/>
      <c r="AY1" s="176"/>
      <c r="AZ1" s="176"/>
      <c r="BA1" s="176"/>
      <c r="BB1" s="176"/>
      <c r="BC1" s="176"/>
      <c r="BD1" s="176"/>
      <c r="BE1" s="176"/>
      <c r="BF1" s="176"/>
      <c r="BG1" s="176"/>
      <c r="BH1" s="176"/>
      <c r="BI1" s="176"/>
      <c r="BJ1" s="176"/>
      <c r="BK1" s="176"/>
    </row>
    <row r="2" spans="1:63" ht="22.5" customHeight="1" thickBot="1">
      <c r="A2" s="448" t="s">
        <v>17</v>
      </c>
      <c r="B2" s="455" t="s">
        <v>47</v>
      </c>
      <c r="C2" s="456"/>
      <c r="D2" s="457"/>
      <c r="E2" s="449" t="s">
        <v>26</v>
      </c>
      <c r="F2" s="449"/>
      <c r="G2" s="449"/>
      <c r="H2" s="449"/>
      <c r="I2" s="449"/>
      <c r="J2" s="451" t="s">
        <v>27</v>
      </c>
      <c r="K2" s="452"/>
      <c r="L2" s="452"/>
      <c r="M2" s="452"/>
      <c r="N2" s="453"/>
      <c r="O2" s="450" t="s">
        <v>48</v>
      </c>
      <c r="P2" s="450"/>
      <c r="Q2" s="450"/>
      <c r="R2" s="450"/>
      <c r="S2" s="450"/>
      <c r="T2" s="450" t="s">
        <v>28</v>
      </c>
      <c r="U2" s="450"/>
      <c r="V2" s="450"/>
      <c r="W2" s="450"/>
      <c r="X2" s="450"/>
      <c r="Y2" s="451" t="s">
        <v>29</v>
      </c>
      <c r="Z2" s="452"/>
      <c r="AA2" s="452"/>
      <c r="AB2" s="452"/>
      <c r="AC2" s="454"/>
      <c r="AD2" s="450" t="s">
        <v>30</v>
      </c>
      <c r="AE2" s="450"/>
      <c r="AF2" s="450"/>
      <c r="AG2" s="450"/>
      <c r="AH2" s="450"/>
      <c r="AI2" s="450" t="s">
        <v>31</v>
      </c>
      <c r="AJ2" s="450"/>
      <c r="AK2" s="450"/>
      <c r="AL2" s="450"/>
      <c r="AM2" s="450"/>
      <c r="AN2" s="464" t="s">
        <v>49</v>
      </c>
      <c r="AO2" s="449"/>
      <c r="AP2" s="449"/>
      <c r="AQ2" s="465"/>
      <c r="AR2" s="450" t="s">
        <v>32</v>
      </c>
      <c r="AS2" s="450"/>
      <c r="AT2" s="450"/>
      <c r="AU2" s="450"/>
      <c r="AV2" s="450"/>
      <c r="AW2" s="450" t="s">
        <v>33</v>
      </c>
      <c r="AX2" s="450"/>
      <c r="AY2" s="450"/>
      <c r="AZ2" s="450"/>
      <c r="BA2" s="450"/>
      <c r="BB2" s="450" t="s">
        <v>34</v>
      </c>
      <c r="BC2" s="450"/>
      <c r="BD2" s="450"/>
      <c r="BE2" s="450"/>
      <c r="BF2" s="450"/>
      <c r="BG2" s="461" t="s">
        <v>50</v>
      </c>
      <c r="BH2" s="462"/>
      <c r="BI2" s="462"/>
      <c r="BJ2" s="462"/>
      <c r="BK2" s="463"/>
    </row>
    <row r="3" spans="1:63" ht="117" customHeight="1" thickBot="1">
      <c r="A3" s="448"/>
      <c r="B3" s="177" t="s">
        <v>35</v>
      </c>
      <c r="C3" s="178" t="s">
        <v>36</v>
      </c>
      <c r="D3" s="178" t="s">
        <v>1</v>
      </c>
      <c r="E3" s="179" t="s">
        <v>35</v>
      </c>
      <c r="F3" s="180" t="s">
        <v>36</v>
      </c>
      <c r="G3" s="180" t="s">
        <v>1</v>
      </c>
      <c r="H3" s="180" t="s">
        <v>37</v>
      </c>
      <c r="I3" s="181" t="s">
        <v>38</v>
      </c>
      <c r="J3" s="177" t="s">
        <v>35</v>
      </c>
      <c r="K3" s="178" t="s">
        <v>39</v>
      </c>
      <c r="L3" s="178" t="s">
        <v>1</v>
      </c>
      <c r="M3" s="178" t="s">
        <v>40</v>
      </c>
      <c r="N3" s="182" t="s">
        <v>38</v>
      </c>
      <c r="O3" s="177" t="s">
        <v>35</v>
      </c>
      <c r="P3" s="178" t="s">
        <v>39</v>
      </c>
      <c r="Q3" s="178" t="s">
        <v>1</v>
      </c>
      <c r="R3" s="178" t="s">
        <v>40</v>
      </c>
      <c r="S3" s="182" t="s">
        <v>38</v>
      </c>
      <c r="T3" s="177" t="s">
        <v>35</v>
      </c>
      <c r="U3" s="178" t="s">
        <v>39</v>
      </c>
      <c r="V3" s="178" t="s">
        <v>1</v>
      </c>
      <c r="W3" s="178" t="s">
        <v>40</v>
      </c>
      <c r="X3" s="182" t="s">
        <v>41</v>
      </c>
      <c r="Y3" s="177" t="s">
        <v>35</v>
      </c>
      <c r="Z3" s="178" t="s">
        <v>39</v>
      </c>
      <c r="AA3" s="178" t="s">
        <v>1</v>
      </c>
      <c r="AB3" s="178" t="s">
        <v>40</v>
      </c>
      <c r="AC3" s="182" t="s">
        <v>38</v>
      </c>
      <c r="AD3" s="177" t="s">
        <v>35</v>
      </c>
      <c r="AE3" s="178" t="s">
        <v>39</v>
      </c>
      <c r="AF3" s="178" t="s">
        <v>1</v>
      </c>
      <c r="AG3" s="178" t="s">
        <v>40</v>
      </c>
      <c r="AH3" s="182" t="s">
        <v>38</v>
      </c>
      <c r="AI3" s="177" t="s">
        <v>42</v>
      </c>
      <c r="AJ3" s="178" t="s">
        <v>39</v>
      </c>
      <c r="AK3" s="178" t="s">
        <v>1</v>
      </c>
      <c r="AL3" s="178" t="s">
        <v>40</v>
      </c>
      <c r="AM3" s="182" t="s">
        <v>38</v>
      </c>
      <c r="AN3" s="183" t="s">
        <v>35</v>
      </c>
      <c r="AO3" s="184" t="s">
        <v>39</v>
      </c>
      <c r="AP3" s="184" t="s">
        <v>40</v>
      </c>
      <c r="AQ3" s="185" t="s">
        <v>38</v>
      </c>
      <c r="AR3" s="177" t="s">
        <v>35</v>
      </c>
      <c r="AS3" s="178" t="s">
        <v>39</v>
      </c>
      <c r="AT3" s="178" t="s">
        <v>1</v>
      </c>
      <c r="AU3" s="178" t="s">
        <v>40</v>
      </c>
      <c r="AV3" s="182" t="s">
        <v>38</v>
      </c>
      <c r="AW3" s="177" t="s">
        <v>42</v>
      </c>
      <c r="AX3" s="178" t="s">
        <v>39</v>
      </c>
      <c r="AY3" s="178" t="s">
        <v>1</v>
      </c>
      <c r="AZ3" s="178" t="s">
        <v>40</v>
      </c>
      <c r="BA3" s="182" t="s">
        <v>38</v>
      </c>
      <c r="BB3" s="177" t="s">
        <v>42</v>
      </c>
      <c r="BC3" s="178" t="s">
        <v>39</v>
      </c>
      <c r="BD3" s="178" t="s">
        <v>1</v>
      </c>
      <c r="BE3" s="178" t="s">
        <v>40</v>
      </c>
      <c r="BF3" s="182" t="s">
        <v>38</v>
      </c>
      <c r="BG3" s="179" t="s">
        <v>42</v>
      </c>
      <c r="BH3" s="180" t="s">
        <v>39</v>
      </c>
      <c r="BI3" s="180" t="s">
        <v>1</v>
      </c>
      <c r="BJ3" s="180" t="s">
        <v>40</v>
      </c>
      <c r="BK3" s="181" t="s">
        <v>38</v>
      </c>
    </row>
    <row r="4" spans="1:63" ht="17.25" customHeight="1">
      <c r="A4" s="132" t="s">
        <v>2</v>
      </c>
      <c r="B4" s="133">
        <f>E4+J4+O4+T4+Y4+AD4+AI4+AN4</f>
        <v>255</v>
      </c>
      <c r="C4" s="134">
        <f>F4+K4+P4+U4+Z4+AE4+AJ4+AO4</f>
        <v>60</v>
      </c>
      <c r="D4" s="92">
        <f>C4/B4*100</f>
        <v>23.52941176470588</v>
      </c>
      <c r="E4" s="90"/>
      <c r="F4" s="93"/>
      <c r="G4" s="94"/>
      <c r="H4" s="95"/>
      <c r="I4" s="96"/>
      <c r="J4" s="97">
        <v>255</v>
      </c>
      <c r="K4" s="87">
        <v>60</v>
      </c>
      <c r="L4" s="21">
        <f>K4/J4*100</f>
        <v>23.52941176470588</v>
      </c>
      <c r="M4" s="87">
        <v>120</v>
      </c>
      <c r="N4" s="25">
        <f aca="true" t="shared" si="0" ref="N4:N24">IF(M4&gt;0,M4/K4*10,"")</f>
        <v>20</v>
      </c>
      <c r="O4" s="90">
        <v>0</v>
      </c>
      <c r="P4" s="91"/>
      <c r="Q4" s="91"/>
      <c r="R4" s="91"/>
      <c r="S4" s="98"/>
      <c r="T4" s="90">
        <v>0</v>
      </c>
      <c r="U4" s="87"/>
      <c r="V4" s="87"/>
      <c r="W4" s="87"/>
      <c r="X4" s="88"/>
      <c r="Y4" s="90">
        <v>0</v>
      </c>
      <c r="Z4" s="91"/>
      <c r="AA4" s="99"/>
      <c r="AB4" s="91"/>
      <c r="AC4" s="98"/>
      <c r="AD4" s="89">
        <v>0</v>
      </c>
      <c r="AE4" s="87"/>
      <c r="AF4" s="87"/>
      <c r="AG4" s="87"/>
      <c r="AH4" s="88"/>
      <c r="AI4" s="89">
        <v>0</v>
      </c>
      <c r="AJ4" s="87"/>
      <c r="AK4" s="87"/>
      <c r="AL4" s="87"/>
      <c r="AM4" s="88"/>
      <c r="AN4" s="34">
        <v>0</v>
      </c>
      <c r="AO4" s="24"/>
      <c r="AP4" s="24"/>
      <c r="AQ4" s="35"/>
      <c r="AR4" s="89">
        <v>0</v>
      </c>
      <c r="AS4" s="87"/>
      <c r="AT4" s="87"/>
      <c r="AU4" s="87"/>
      <c r="AV4" s="88"/>
      <c r="AW4" s="89">
        <v>0</v>
      </c>
      <c r="AX4" s="87"/>
      <c r="AY4" s="87"/>
      <c r="AZ4" s="87"/>
      <c r="BA4" s="88"/>
      <c r="BB4" s="90"/>
      <c r="BC4" s="91"/>
      <c r="BD4" s="91"/>
      <c r="BE4" s="91"/>
      <c r="BF4" s="98"/>
      <c r="BG4" s="89">
        <v>0</v>
      </c>
      <c r="BH4" s="87"/>
      <c r="BI4" s="135"/>
      <c r="BJ4" s="87"/>
      <c r="BK4" s="88"/>
    </row>
    <row r="5" spans="1:63" ht="15.75">
      <c r="A5" s="16" t="s">
        <v>18</v>
      </c>
      <c r="B5" s="17">
        <f aca="true" t="shared" si="1" ref="B5:B24">E5+J5+O5+T5+Y5+AD5+AI5+AN5</f>
        <v>8552</v>
      </c>
      <c r="C5" s="18">
        <f aca="true" t="shared" si="2" ref="C5:C24">F5+K5+P5+U5+Z5+AE5+AJ5+AO5</f>
        <v>8552</v>
      </c>
      <c r="D5" s="19">
        <f aca="true" t="shared" si="3" ref="D5:D24">C5/B5*100</f>
        <v>100</v>
      </c>
      <c r="E5" s="308">
        <v>1144</v>
      </c>
      <c r="F5" s="20">
        <v>1144</v>
      </c>
      <c r="G5" s="21">
        <f>F5/E5*100</f>
        <v>100</v>
      </c>
      <c r="H5" s="20">
        <v>1860</v>
      </c>
      <c r="I5" s="22">
        <f>H5/F5*10</f>
        <v>16.25874125874126</v>
      </c>
      <c r="J5" s="23">
        <v>6514</v>
      </c>
      <c r="K5" s="24">
        <v>6514</v>
      </c>
      <c r="L5" s="21">
        <f>K5/J5*100</f>
        <v>100</v>
      </c>
      <c r="M5" s="24">
        <v>10258</v>
      </c>
      <c r="N5" s="25">
        <f t="shared" si="0"/>
        <v>15.747620509671476</v>
      </c>
      <c r="O5" s="26">
        <v>0</v>
      </c>
      <c r="P5" s="27"/>
      <c r="Q5" s="27"/>
      <c r="R5" s="27"/>
      <c r="S5" s="28"/>
      <c r="T5" s="26">
        <v>0</v>
      </c>
      <c r="U5" s="27"/>
      <c r="V5" s="27"/>
      <c r="W5" s="27"/>
      <c r="X5" s="28"/>
      <c r="Y5" s="26">
        <v>0</v>
      </c>
      <c r="Z5" s="27"/>
      <c r="AA5" s="29"/>
      <c r="AB5" s="27"/>
      <c r="AC5" s="30"/>
      <c r="AD5" s="26">
        <v>50</v>
      </c>
      <c r="AE5" s="27">
        <v>50</v>
      </c>
      <c r="AF5" s="31">
        <f>AE5/AD5*100</f>
        <v>100</v>
      </c>
      <c r="AG5" s="27">
        <v>25</v>
      </c>
      <c r="AH5" s="30">
        <f>AG5/AE5*10</f>
        <v>5</v>
      </c>
      <c r="AI5" s="309">
        <v>844</v>
      </c>
      <c r="AJ5" s="310">
        <v>844</v>
      </c>
      <c r="AK5" s="32">
        <f>AJ5/AI5*100</f>
        <v>100</v>
      </c>
      <c r="AL5" s="310">
        <v>928</v>
      </c>
      <c r="AM5" s="33">
        <f>AL5/AJ5*10</f>
        <v>10.995260663507109</v>
      </c>
      <c r="AN5" s="34">
        <v>0</v>
      </c>
      <c r="AO5" s="24"/>
      <c r="AP5" s="24"/>
      <c r="AQ5" s="35"/>
      <c r="AR5" s="36">
        <v>0</v>
      </c>
      <c r="AS5" s="24"/>
      <c r="AT5" s="24"/>
      <c r="AU5" s="24"/>
      <c r="AV5" s="28"/>
      <c r="AW5" s="36">
        <v>12</v>
      </c>
      <c r="AX5" s="24">
        <v>12</v>
      </c>
      <c r="AY5" s="31">
        <f>AX5/AW5*100</f>
        <v>100</v>
      </c>
      <c r="AZ5" s="24">
        <v>120</v>
      </c>
      <c r="BA5" s="30">
        <f>IF(AZ5&gt;0,AZ5/AX5*10,"")</f>
        <v>100</v>
      </c>
      <c r="BB5" s="36">
        <v>0</v>
      </c>
      <c r="BC5" s="24"/>
      <c r="BD5" s="24"/>
      <c r="BE5" s="24"/>
      <c r="BF5" s="37">
        <f>IF(BE5&gt;0,BE5/BC5*10,"")</f>
      </c>
      <c r="BG5" s="36">
        <v>0</v>
      </c>
      <c r="BH5" s="24"/>
      <c r="BI5" s="31"/>
      <c r="BJ5" s="24"/>
      <c r="BK5" s="28"/>
    </row>
    <row r="6" spans="1:63" ht="15.75">
      <c r="A6" s="16" t="s">
        <v>19</v>
      </c>
      <c r="B6" s="17">
        <f t="shared" si="1"/>
        <v>5823</v>
      </c>
      <c r="C6" s="18">
        <f t="shared" si="2"/>
        <v>4730</v>
      </c>
      <c r="D6" s="19">
        <f t="shared" si="3"/>
        <v>81.22960673192512</v>
      </c>
      <c r="E6" s="65">
        <v>0</v>
      </c>
      <c r="F6" s="66"/>
      <c r="G6" s="21"/>
      <c r="H6" s="66"/>
      <c r="I6" s="22"/>
      <c r="J6" s="23">
        <v>4997</v>
      </c>
      <c r="K6" s="24">
        <v>4580</v>
      </c>
      <c r="L6" s="21">
        <f>K6/J6*100</f>
        <v>91.65499299579749</v>
      </c>
      <c r="M6" s="24">
        <v>6990</v>
      </c>
      <c r="N6" s="25">
        <f t="shared" si="0"/>
        <v>15.262008733624455</v>
      </c>
      <c r="O6" s="26">
        <v>0</v>
      </c>
      <c r="P6" s="27"/>
      <c r="Q6" s="27"/>
      <c r="R6" s="27"/>
      <c r="S6" s="28"/>
      <c r="T6" s="26">
        <v>150</v>
      </c>
      <c r="U6" s="27">
        <v>150</v>
      </c>
      <c r="V6" s="31">
        <f>U6/T6*100</f>
        <v>100</v>
      </c>
      <c r="W6" s="27">
        <v>331</v>
      </c>
      <c r="X6" s="30">
        <f aca="true" t="shared" si="4" ref="X6:X14">IF(W6&gt;0,W6/U6*10,"")</f>
        <v>22.066666666666666</v>
      </c>
      <c r="Y6" s="26">
        <v>233</v>
      </c>
      <c r="Z6" s="27"/>
      <c r="AA6" s="29"/>
      <c r="AB6" s="27"/>
      <c r="AC6" s="30"/>
      <c r="AD6" s="36">
        <v>393</v>
      </c>
      <c r="AE6" s="24"/>
      <c r="AF6" s="31"/>
      <c r="AG6" s="24"/>
      <c r="AH6" s="30"/>
      <c r="AI6" s="67">
        <v>50</v>
      </c>
      <c r="AJ6" s="20"/>
      <c r="AK6" s="32"/>
      <c r="AL6" s="20"/>
      <c r="AM6" s="33"/>
      <c r="AN6" s="34">
        <v>0</v>
      </c>
      <c r="AO6" s="24"/>
      <c r="AP6" s="24"/>
      <c r="AQ6" s="35"/>
      <c r="AR6" s="36">
        <v>545</v>
      </c>
      <c r="AS6" s="24">
        <v>545</v>
      </c>
      <c r="AT6" s="31">
        <f>AS6/AR6*100</f>
        <v>100</v>
      </c>
      <c r="AU6" s="24">
        <v>11720</v>
      </c>
      <c r="AV6" s="30">
        <f>AU6/AS6*10</f>
        <v>215.04587155963304</v>
      </c>
      <c r="AW6" s="36">
        <v>101</v>
      </c>
      <c r="AX6" s="24">
        <v>101</v>
      </c>
      <c r="AY6" s="31">
        <f>AX6/AW6*100</f>
        <v>100</v>
      </c>
      <c r="AZ6" s="24">
        <v>1939</v>
      </c>
      <c r="BA6" s="30">
        <f>AZ6/AX6*10</f>
        <v>191.98019801980197</v>
      </c>
      <c r="BB6" s="36">
        <v>909</v>
      </c>
      <c r="BC6" s="24">
        <v>909</v>
      </c>
      <c r="BD6" s="31">
        <f>BC6/BB6*100</f>
        <v>100</v>
      </c>
      <c r="BE6" s="24">
        <v>31815</v>
      </c>
      <c r="BF6" s="30">
        <f>IF(BE6&gt;0,BE6/BC6*10,"")</f>
        <v>350</v>
      </c>
      <c r="BG6" s="131">
        <v>0</v>
      </c>
      <c r="BH6" s="24"/>
      <c r="BI6" s="31"/>
      <c r="BJ6" s="24"/>
      <c r="BK6" s="37"/>
    </row>
    <row r="7" spans="1:63" ht="18" customHeight="1">
      <c r="A7" s="16" t="s">
        <v>3</v>
      </c>
      <c r="B7" s="17">
        <f t="shared" si="1"/>
        <v>1049</v>
      </c>
      <c r="C7" s="18">
        <f t="shared" si="2"/>
        <v>1049</v>
      </c>
      <c r="D7" s="19">
        <f t="shared" si="3"/>
        <v>100</v>
      </c>
      <c r="E7" s="65">
        <v>249</v>
      </c>
      <c r="F7" s="66">
        <v>249</v>
      </c>
      <c r="G7" s="21">
        <f>F7/E7*100</f>
        <v>100</v>
      </c>
      <c r="H7" s="66">
        <v>40</v>
      </c>
      <c r="I7" s="22">
        <f>H7/F7*10</f>
        <v>1.606425702811245</v>
      </c>
      <c r="J7" s="23">
        <v>0</v>
      </c>
      <c r="K7" s="24"/>
      <c r="L7" s="21"/>
      <c r="M7" s="24"/>
      <c r="N7" s="25">
        <f t="shared" si="0"/>
      </c>
      <c r="O7" s="26">
        <v>0</v>
      </c>
      <c r="P7" s="27"/>
      <c r="Q7" s="27"/>
      <c r="R7" s="27"/>
      <c r="S7" s="28"/>
      <c r="T7" s="26">
        <v>0</v>
      </c>
      <c r="U7" s="27"/>
      <c r="V7" s="31"/>
      <c r="W7" s="27"/>
      <c r="X7" s="30">
        <f t="shared" si="4"/>
      </c>
      <c r="Y7" s="26">
        <v>0</v>
      </c>
      <c r="Z7" s="27"/>
      <c r="AA7" s="29"/>
      <c r="AB7" s="27"/>
      <c r="AC7" s="30"/>
      <c r="AD7" s="36">
        <v>500</v>
      </c>
      <c r="AE7" s="24">
        <v>500</v>
      </c>
      <c r="AF7" s="31">
        <f>AE7/AD7*100</f>
        <v>100</v>
      </c>
      <c r="AG7" s="24">
        <v>250</v>
      </c>
      <c r="AH7" s="30">
        <f>AG7/AE7*10</f>
        <v>5</v>
      </c>
      <c r="AI7" s="67">
        <v>300</v>
      </c>
      <c r="AJ7" s="20">
        <v>300</v>
      </c>
      <c r="AK7" s="32">
        <f>AJ7/AI7*100</f>
        <v>100</v>
      </c>
      <c r="AL7" s="20">
        <v>240</v>
      </c>
      <c r="AM7" s="33">
        <f>AL7/AJ7*10</f>
        <v>8</v>
      </c>
      <c r="AN7" s="34">
        <v>0</v>
      </c>
      <c r="AO7" s="24"/>
      <c r="AP7" s="24"/>
      <c r="AQ7" s="35"/>
      <c r="AR7" s="36">
        <v>0</v>
      </c>
      <c r="AS7" s="24"/>
      <c r="AT7" s="31"/>
      <c r="AU7" s="24"/>
      <c r="AV7" s="30"/>
      <c r="AW7" s="36">
        <v>0</v>
      </c>
      <c r="AX7" s="24"/>
      <c r="AY7" s="31"/>
      <c r="AZ7" s="24"/>
      <c r="BA7" s="30"/>
      <c r="BB7" s="36">
        <v>0</v>
      </c>
      <c r="BC7" s="24"/>
      <c r="BD7" s="31"/>
      <c r="BE7" s="24"/>
      <c r="BF7" s="30" t="s">
        <v>117</v>
      </c>
      <c r="BG7" s="36">
        <v>0</v>
      </c>
      <c r="BH7" s="24"/>
      <c r="BI7" s="31"/>
      <c r="BJ7" s="24"/>
      <c r="BK7" s="28"/>
    </row>
    <row r="8" spans="1:63" ht="15.75">
      <c r="A8" s="16" t="s">
        <v>116</v>
      </c>
      <c r="B8" s="17">
        <f t="shared" si="1"/>
        <v>16552</v>
      </c>
      <c r="C8" s="18">
        <f t="shared" si="2"/>
        <v>13083</v>
      </c>
      <c r="D8" s="19">
        <f t="shared" si="3"/>
        <v>79.0418076365394</v>
      </c>
      <c r="E8" s="65">
        <v>1832</v>
      </c>
      <c r="F8" s="66">
        <v>1832</v>
      </c>
      <c r="G8" s="21">
        <f>F8/E8*100</f>
        <v>100</v>
      </c>
      <c r="H8" s="66">
        <v>2241</v>
      </c>
      <c r="I8" s="22">
        <f>H8/F8*10</f>
        <v>12.232532751091703</v>
      </c>
      <c r="J8" s="23">
        <v>10560</v>
      </c>
      <c r="K8" s="24">
        <v>8983</v>
      </c>
      <c r="L8" s="21">
        <f aca="true" t="shared" si="5" ref="L8:L13">K8/J8*100</f>
        <v>85.06628787878789</v>
      </c>
      <c r="M8" s="24">
        <v>21474</v>
      </c>
      <c r="N8" s="25">
        <f t="shared" si="0"/>
        <v>23.905154180118</v>
      </c>
      <c r="O8" s="26">
        <v>0</v>
      </c>
      <c r="P8" s="27"/>
      <c r="Q8" s="27"/>
      <c r="R8" s="27"/>
      <c r="S8" s="28"/>
      <c r="T8" s="26">
        <v>170</v>
      </c>
      <c r="U8" s="27">
        <v>170</v>
      </c>
      <c r="V8" s="31">
        <f>U8/T8*100</f>
        <v>100</v>
      </c>
      <c r="W8" s="27">
        <v>175</v>
      </c>
      <c r="X8" s="30">
        <f t="shared" si="4"/>
        <v>10.294117647058822</v>
      </c>
      <c r="Y8" s="26">
        <v>1657</v>
      </c>
      <c r="Z8" s="27">
        <v>1545</v>
      </c>
      <c r="AA8" s="31">
        <f>Z8/Y8*100</f>
        <v>93.24079662039831</v>
      </c>
      <c r="AB8" s="27">
        <v>2964</v>
      </c>
      <c r="AC8" s="30">
        <f>AB8/Z8*10</f>
        <v>19.184466019417478</v>
      </c>
      <c r="AD8" s="36">
        <v>1726</v>
      </c>
      <c r="AE8" s="24">
        <v>283</v>
      </c>
      <c r="AF8" s="31">
        <f>AE8/AD8*100</f>
        <v>16.396292004634994</v>
      </c>
      <c r="AG8" s="24">
        <v>77</v>
      </c>
      <c r="AH8" s="30">
        <f>AG8/AE8*10</f>
        <v>2.7208480565371023</v>
      </c>
      <c r="AI8" s="67">
        <v>607</v>
      </c>
      <c r="AJ8" s="20">
        <v>270</v>
      </c>
      <c r="AK8" s="32">
        <f>AJ8/AI8*100</f>
        <v>44.481054365733115</v>
      </c>
      <c r="AL8" s="20">
        <v>162</v>
      </c>
      <c r="AM8" s="33">
        <f>AL8/AJ8*10</f>
        <v>6</v>
      </c>
      <c r="AN8" s="34">
        <v>0</v>
      </c>
      <c r="AO8" s="24"/>
      <c r="AP8" s="24"/>
      <c r="AQ8" s="35"/>
      <c r="AR8" s="36">
        <v>0</v>
      </c>
      <c r="AS8" s="24"/>
      <c r="AT8" s="31"/>
      <c r="AU8" s="24"/>
      <c r="AV8" s="30"/>
      <c r="AW8" s="36">
        <v>81</v>
      </c>
      <c r="AX8" s="24">
        <v>81</v>
      </c>
      <c r="AY8" s="31">
        <f>AX8/AW8*100</f>
        <v>100</v>
      </c>
      <c r="AZ8" s="24">
        <v>2061</v>
      </c>
      <c r="BA8" s="30">
        <f>AZ8/AX8*10</f>
        <v>254.44444444444443</v>
      </c>
      <c r="BB8" s="36">
        <v>187</v>
      </c>
      <c r="BC8" s="24">
        <v>187</v>
      </c>
      <c r="BD8" s="31">
        <v>100</v>
      </c>
      <c r="BE8" s="24">
        <v>6974</v>
      </c>
      <c r="BF8" s="30">
        <v>372.9411764705883</v>
      </c>
      <c r="BG8" s="131">
        <v>0</v>
      </c>
      <c r="BH8" s="24"/>
      <c r="BI8" s="31"/>
      <c r="BJ8" s="24"/>
      <c r="BK8" s="37"/>
    </row>
    <row r="9" spans="1:63" ht="15.75">
      <c r="A9" s="16" t="s">
        <v>20</v>
      </c>
      <c r="B9" s="17">
        <f t="shared" si="1"/>
        <v>8573</v>
      </c>
      <c r="C9" s="18">
        <f t="shared" si="2"/>
        <v>7820</v>
      </c>
      <c r="D9" s="19">
        <f t="shared" si="3"/>
        <v>91.21661028811384</v>
      </c>
      <c r="E9" s="65">
        <v>0</v>
      </c>
      <c r="F9" s="66"/>
      <c r="G9" s="21"/>
      <c r="H9" s="66"/>
      <c r="I9" s="22"/>
      <c r="J9" s="23">
        <v>8317</v>
      </c>
      <c r="K9" s="24">
        <v>7564</v>
      </c>
      <c r="L9" s="21">
        <f t="shared" si="5"/>
        <v>90.9462546591319</v>
      </c>
      <c r="M9" s="24">
        <v>14509</v>
      </c>
      <c r="N9" s="25">
        <f t="shared" si="0"/>
        <v>19.18164992067689</v>
      </c>
      <c r="O9" s="26">
        <v>0</v>
      </c>
      <c r="P9" s="27"/>
      <c r="Q9" s="27"/>
      <c r="R9" s="27"/>
      <c r="S9" s="28"/>
      <c r="T9" s="26">
        <v>0</v>
      </c>
      <c r="U9" s="27"/>
      <c r="V9" s="31"/>
      <c r="W9" s="27"/>
      <c r="X9" s="30">
        <f t="shared" si="4"/>
      </c>
      <c r="Y9" s="26">
        <v>0</v>
      </c>
      <c r="Z9" s="27"/>
      <c r="AA9" s="31"/>
      <c r="AB9" s="27"/>
      <c r="AC9" s="30"/>
      <c r="AD9" s="36">
        <v>0</v>
      </c>
      <c r="AE9" s="24"/>
      <c r="AF9" s="31"/>
      <c r="AG9" s="24"/>
      <c r="AH9" s="30"/>
      <c r="AI9" s="67">
        <v>256</v>
      </c>
      <c r="AJ9" s="20">
        <v>256</v>
      </c>
      <c r="AK9" s="32">
        <f>AJ9/AI9*100</f>
        <v>100</v>
      </c>
      <c r="AL9" s="20">
        <v>182</v>
      </c>
      <c r="AM9" s="33">
        <f>AL9/AJ9*10</f>
        <v>7.109375</v>
      </c>
      <c r="AN9" s="34">
        <v>0</v>
      </c>
      <c r="AO9" s="24"/>
      <c r="AP9" s="24"/>
      <c r="AQ9" s="35"/>
      <c r="AR9" s="36">
        <v>600</v>
      </c>
      <c r="AS9" s="24">
        <v>600</v>
      </c>
      <c r="AT9" s="31">
        <f>AS9/AR9*100</f>
        <v>100</v>
      </c>
      <c r="AU9" s="24">
        <v>4696</v>
      </c>
      <c r="AV9" s="30">
        <f>AU9/AS9*10</f>
        <v>78.26666666666667</v>
      </c>
      <c r="AW9" s="36">
        <v>3</v>
      </c>
      <c r="AX9" s="24">
        <v>3</v>
      </c>
      <c r="AY9" s="31">
        <f>AX9/AW9*100</f>
        <v>100</v>
      </c>
      <c r="AZ9" s="24">
        <v>48</v>
      </c>
      <c r="BA9" s="30">
        <f>AZ9/AX9*10</f>
        <v>160</v>
      </c>
      <c r="BB9" s="36">
        <v>0</v>
      </c>
      <c r="BC9" s="24"/>
      <c r="BD9" s="31"/>
      <c r="BE9" s="24"/>
      <c r="BF9" s="30" t="s">
        <v>117</v>
      </c>
      <c r="BG9" s="36">
        <v>0</v>
      </c>
      <c r="BH9" s="24"/>
      <c r="BI9" s="31"/>
      <c r="BJ9" s="24"/>
      <c r="BK9" s="28"/>
    </row>
    <row r="10" spans="1:63" ht="15.75">
      <c r="A10" s="16" t="s">
        <v>5</v>
      </c>
      <c r="B10" s="17">
        <f t="shared" si="1"/>
        <v>21924</v>
      </c>
      <c r="C10" s="18">
        <f>F10+K10+P10+U10+Z10+AE10+AJ10+AO10</f>
        <v>17664</v>
      </c>
      <c r="D10" s="19">
        <f t="shared" si="3"/>
        <v>80.56923918992884</v>
      </c>
      <c r="E10" s="65">
        <v>0</v>
      </c>
      <c r="F10" s="66"/>
      <c r="G10" s="21"/>
      <c r="H10" s="66"/>
      <c r="I10" s="22"/>
      <c r="J10" s="23">
        <v>17655</v>
      </c>
      <c r="K10" s="24">
        <v>13395</v>
      </c>
      <c r="L10" s="21">
        <f t="shared" si="5"/>
        <v>75.87085811384877</v>
      </c>
      <c r="M10" s="24">
        <v>21688</v>
      </c>
      <c r="N10" s="25">
        <f t="shared" si="0"/>
        <v>16.19111608809257</v>
      </c>
      <c r="O10" s="26">
        <v>0</v>
      </c>
      <c r="P10" s="27"/>
      <c r="Q10" s="27"/>
      <c r="R10" s="27"/>
      <c r="S10" s="28"/>
      <c r="T10" s="26">
        <v>1244</v>
      </c>
      <c r="U10" s="27">
        <v>1244</v>
      </c>
      <c r="V10" s="31">
        <f>U10/T10*100</f>
        <v>100</v>
      </c>
      <c r="W10" s="27">
        <v>833</v>
      </c>
      <c r="X10" s="30">
        <f t="shared" si="4"/>
        <v>6.696141479099679</v>
      </c>
      <c r="Y10" s="36">
        <v>2145</v>
      </c>
      <c r="Z10" s="24">
        <v>2145</v>
      </c>
      <c r="AA10" s="31">
        <f>Z10/Y10*100</f>
        <v>100</v>
      </c>
      <c r="AB10" s="24">
        <v>2659</v>
      </c>
      <c r="AC10" s="30">
        <f>AB10/Z10*10</f>
        <v>12.396270396270397</v>
      </c>
      <c r="AD10" s="36">
        <v>880</v>
      </c>
      <c r="AE10" s="24">
        <v>880</v>
      </c>
      <c r="AF10" s="31">
        <f>AE10/AD10*100</f>
        <v>100</v>
      </c>
      <c r="AG10" s="24">
        <v>435</v>
      </c>
      <c r="AH10" s="30">
        <f>AG10/AE10*10</f>
        <v>4.943181818181818</v>
      </c>
      <c r="AI10" s="67">
        <v>0</v>
      </c>
      <c r="AJ10" s="20"/>
      <c r="AK10" s="32"/>
      <c r="AL10" s="20"/>
      <c r="AM10" s="33"/>
      <c r="AN10" s="34">
        <v>0</v>
      </c>
      <c r="AO10" s="24"/>
      <c r="AP10" s="24"/>
      <c r="AQ10" s="35"/>
      <c r="AR10" s="36">
        <v>484</v>
      </c>
      <c r="AS10" s="24">
        <v>484</v>
      </c>
      <c r="AT10" s="31">
        <f>AS10/AR10*100</f>
        <v>100</v>
      </c>
      <c r="AU10" s="24">
        <v>6395</v>
      </c>
      <c r="AV10" s="30">
        <f>AU10/AS10*10</f>
        <v>132.12809917355372</v>
      </c>
      <c r="AW10" s="36">
        <v>14.4</v>
      </c>
      <c r="AX10" s="24">
        <v>14.4</v>
      </c>
      <c r="AY10" s="31">
        <f>AX10/AW10*100</f>
        <v>100</v>
      </c>
      <c r="AZ10" s="24">
        <v>150</v>
      </c>
      <c r="BA10" s="30">
        <f>AZ10/AX10*10</f>
        <v>104.16666666666666</v>
      </c>
      <c r="BB10" s="36">
        <v>20.6</v>
      </c>
      <c r="BC10" s="24">
        <v>20.6</v>
      </c>
      <c r="BD10" s="31">
        <v>100</v>
      </c>
      <c r="BE10" s="24">
        <v>371</v>
      </c>
      <c r="BF10" s="30">
        <v>180.09708737864077</v>
      </c>
      <c r="BG10" s="36">
        <v>0</v>
      </c>
      <c r="BH10" s="24"/>
      <c r="BI10" s="31"/>
      <c r="BJ10" s="24"/>
      <c r="BK10" s="28"/>
    </row>
    <row r="11" spans="1:63" ht="15.75">
      <c r="A11" s="16" t="s">
        <v>6</v>
      </c>
      <c r="B11" s="17">
        <f t="shared" si="1"/>
        <v>32044</v>
      </c>
      <c r="C11" s="18">
        <f t="shared" si="2"/>
        <v>27026</v>
      </c>
      <c r="D11" s="19">
        <f t="shared" si="3"/>
        <v>84.34028211209586</v>
      </c>
      <c r="E11" s="65">
        <v>0</v>
      </c>
      <c r="F11" s="66"/>
      <c r="G11" s="21"/>
      <c r="H11" s="66"/>
      <c r="I11" s="22"/>
      <c r="J11" s="23">
        <v>29621</v>
      </c>
      <c r="K11" s="24">
        <v>24623</v>
      </c>
      <c r="L11" s="21">
        <f t="shared" si="5"/>
        <v>83.12683569089498</v>
      </c>
      <c r="M11" s="24">
        <v>49604</v>
      </c>
      <c r="N11" s="25">
        <f t="shared" si="0"/>
        <v>20.14539251918938</v>
      </c>
      <c r="O11" s="26">
        <v>0</v>
      </c>
      <c r="P11" s="27"/>
      <c r="Q11" s="27"/>
      <c r="R11" s="27"/>
      <c r="S11" s="28"/>
      <c r="T11" s="36">
        <v>80</v>
      </c>
      <c r="U11" s="24">
        <v>60</v>
      </c>
      <c r="V11" s="31">
        <f>U11/T11*100</f>
        <v>75</v>
      </c>
      <c r="W11" s="24">
        <v>72</v>
      </c>
      <c r="X11" s="30">
        <f t="shared" si="4"/>
        <v>12</v>
      </c>
      <c r="Y11" s="36">
        <v>2343</v>
      </c>
      <c r="Z11" s="24">
        <v>2343</v>
      </c>
      <c r="AA11" s="31">
        <f>Z11/Y11*100</f>
        <v>100</v>
      </c>
      <c r="AB11" s="24">
        <v>2477</v>
      </c>
      <c r="AC11" s="30">
        <f>AB11/Z11*10</f>
        <v>10.571916346564233</v>
      </c>
      <c r="AD11" s="36">
        <v>0</v>
      </c>
      <c r="AE11" s="24"/>
      <c r="AF11" s="31"/>
      <c r="AG11" s="24"/>
      <c r="AH11" s="30"/>
      <c r="AI11" s="67">
        <v>0</v>
      </c>
      <c r="AJ11" s="20"/>
      <c r="AK11" s="32"/>
      <c r="AL11" s="20"/>
      <c r="AM11" s="33"/>
      <c r="AN11" s="34">
        <v>0</v>
      </c>
      <c r="AO11" s="24"/>
      <c r="AP11" s="24"/>
      <c r="AQ11" s="35"/>
      <c r="AR11" s="36">
        <v>1474</v>
      </c>
      <c r="AS11" s="24">
        <v>1474</v>
      </c>
      <c r="AT11" s="31">
        <f>AS11/AR11*100</f>
        <v>100</v>
      </c>
      <c r="AU11" s="24">
        <v>32258</v>
      </c>
      <c r="AV11" s="30">
        <f>AU11/AS11*10</f>
        <v>218.84667571234735</v>
      </c>
      <c r="AW11" s="36">
        <v>122</v>
      </c>
      <c r="AX11" s="24">
        <v>122</v>
      </c>
      <c r="AY11" s="31">
        <f>AX11/AW11*100</f>
        <v>100</v>
      </c>
      <c r="AZ11" s="24">
        <v>2230</v>
      </c>
      <c r="BA11" s="30">
        <f>AZ11/AX11*10</f>
        <v>182.78688524590163</v>
      </c>
      <c r="BB11" s="36">
        <v>136</v>
      </c>
      <c r="BC11" s="24">
        <v>136</v>
      </c>
      <c r="BD11" s="31">
        <v>100</v>
      </c>
      <c r="BE11" s="24">
        <v>4028</v>
      </c>
      <c r="BF11" s="30">
        <v>296.1764705882353</v>
      </c>
      <c r="BG11" s="131">
        <v>0</v>
      </c>
      <c r="BH11" s="24"/>
      <c r="BI11" s="31"/>
      <c r="BJ11" s="24"/>
      <c r="BK11" s="37"/>
    </row>
    <row r="12" spans="1:63" ht="15.75">
      <c r="A12" s="16" t="s">
        <v>7</v>
      </c>
      <c r="B12" s="17">
        <f t="shared" si="1"/>
        <v>11364</v>
      </c>
      <c r="C12" s="18">
        <f t="shared" si="2"/>
        <v>9725</v>
      </c>
      <c r="D12" s="19">
        <f t="shared" si="3"/>
        <v>85.57726152763112</v>
      </c>
      <c r="E12" s="65">
        <v>20</v>
      </c>
      <c r="F12" s="66">
        <v>20</v>
      </c>
      <c r="G12" s="21">
        <f>F12/E12*100</f>
        <v>100</v>
      </c>
      <c r="H12" s="66">
        <v>2</v>
      </c>
      <c r="I12" s="22">
        <f>H12/F12*10</f>
        <v>1</v>
      </c>
      <c r="J12" s="23">
        <v>10431</v>
      </c>
      <c r="K12" s="24">
        <v>8792</v>
      </c>
      <c r="L12" s="21">
        <f t="shared" si="5"/>
        <v>84.28722078420094</v>
      </c>
      <c r="M12" s="24">
        <v>11737</v>
      </c>
      <c r="N12" s="25">
        <f t="shared" si="0"/>
        <v>13.349636032757052</v>
      </c>
      <c r="O12" s="26">
        <v>0</v>
      </c>
      <c r="P12" s="27"/>
      <c r="Q12" s="27"/>
      <c r="R12" s="27"/>
      <c r="S12" s="28"/>
      <c r="T12" s="36">
        <v>0</v>
      </c>
      <c r="U12" s="24"/>
      <c r="V12" s="31"/>
      <c r="W12" s="24"/>
      <c r="X12" s="30">
        <f t="shared" si="4"/>
      </c>
      <c r="Y12" s="36">
        <v>100</v>
      </c>
      <c r="Z12" s="24">
        <v>100</v>
      </c>
      <c r="AA12" s="31">
        <f>Z12/Y12*100</f>
        <v>100</v>
      </c>
      <c r="AB12" s="24">
        <v>161</v>
      </c>
      <c r="AC12" s="30">
        <f>AB12/Z12*10</f>
        <v>16.1</v>
      </c>
      <c r="AD12" s="36">
        <v>543</v>
      </c>
      <c r="AE12" s="24">
        <v>543</v>
      </c>
      <c r="AF12" s="31">
        <f>AE12/AD12*100</f>
        <v>100</v>
      </c>
      <c r="AG12" s="24">
        <v>163</v>
      </c>
      <c r="AH12" s="30">
        <f>AG12/AE12*10</f>
        <v>3.001841620626151</v>
      </c>
      <c r="AI12" s="67">
        <v>270</v>
      </c>
      <c r="AJ12" s="20">
        <v>270</v>
      </c>
      <c r="AK12" s="32">
        <f>AJ12/AI12*100</f>
        <v>100</v>
      </c>
      <c r="AL12" s="20">
        <v>240</v>
      </c>
      <c r="AM12" s="33">
        <f>AL12/AJ12*10</f>
        <v>8.88888888888889</v>
      </c>
      <c r="AN12" s="34">
        <v>0</v>
      </c>
      <c r="AO12" s="24"/>
      <c r="AP12" s="24"/>
      <c r="AQ12" s="35"/>
      <c r="AR12" s="36">
        <v>0</v>
      </c>
      <c r="AS12" s="24"/>
      <c r="AT12" s="31"/>
      <c r="AU12" s="24"/>
      <c r="AV12" s="30"/>
      <c r="AW12" s="36">
        <v>1</v>
      </c>
      <c r="AX12" s="24">
        <v>1</v>
      </c>
      <c r="AY12" s="31">
        <f>AX12/AW12*100</f>
        <v>100</v>
      </c>
      <c r="AZ12" s="24">
        <v>5</v>
      </c>
      <c r="BA12" s="30">
        <f>AZ12/AX12*10</f>
        <v>50</v>
      </c>
      <c r="BB12" s="36">
        <v>13</v>
      </c>
      <c r="BC12" s="24">
        <v>13</v>
      </c>
      <c r="BD12" s="31">
        <v>100</v>
      </c>
      <c r="BE12" s="24">
        <v>70</v>
      </c>
      <c r="BF12" s="30">
        <v>53.846153846153854</v>
      </c>
      <c r="BG12" s="131">
        <v>0</v>
      </c>
      <c r="BH12" s="24"/>
      <c r="BI12" s="31"/>
      <c r="BJ12" s="24"/>
      <c r="BK12" s="37"/>
    </row>
    <row r="13" spans="1:63" ht="18" customHeight="1">
      <c r="A13" s="16" t="s">
        <v>8</v>
      </c>
      <c r="B13" s="17">
        <f t="shared" si="1"/>
        <v>11094</v>
      </c>
      <c r="C13" s="18">
        <f>F13+K13+P13+U13+Z13+AE13+AJ13+AO13</f>
        <v>11034</v>
      </c>
      <c r="D13" s="19">
        <f t="shared" si="3"/>
        <v>99.45916711736074</v>
      </c>
      <c r="E13" s="65">
        <v>0</v>
      </c>
      <c r="F13" s="66"/>
      <c r="G13" s="21"/>
      <c r="H13" s="66"/>
      <c r="I13" s="22"/>
      <c r="J13" s="23">
        <v>8634</v>
      </c>
      <c r="K13" s="24">
        <v>8634</v>
      </c>
      <c r="L13" s="21">
        <f t="shared" si="5"/>
        <v>100</v>
      </c>
      <c r="M13" s="24">
        <v>17343</v>
      </c>
      <c r="N13" s="25">
        <f t="shared" si="0"/>
        <v>20.086865879082694</v>
      </c>
      <c r="O13" s="26">
        <v>0</v>
      </c>
      <c r="P13" s="27"/>
      <c r="Q13" s="27"/>
      <c r="R13" s="27"/>
      <c r="S13" s="28"/>
      <c r="T13" s="36">
        <v>300</v>
      </c>
      <c r="U13" s="24">
        <v>300</v>
      </c>
      <c r="V13" s="31">
        <f>U13/T13*100</f>
        <v>100</v>
      </c>
      <c r="W13" s="24">
        <v>300</v>
      </c>
      <c r="X13" s="30">
        <f t="shared" si="4"/>
        <v>10</v>
      </c>
      <c r="Y13" s="36">
        <v>1362</v>
      </c>
      <c r="Z13" s="24">
        <v>1362</v>
      </c>
      <c r="AA13" s="31">
        <f>Z13/Y13*100</f>
        <v>100</v>
      </c>
      <c r="AB13" s="24">
        <v>1418</v>
      </c>
      <c r="AC13" s="30">
        <f>AB13/Z13*10</f>
        <v>10.411160058737153</v>
      </c>
      <c r="AD13" s="36">
        <v>60</v>
      </c>
      <c r="AE13" s="24"/>
      <c r="AF13" s="31"/>
      <c r="AG13" s="24"/>
      <c r="AH13" s="30"/>
      <c r="AI13" s="67">
        <v>738</v>
      </c>
      <c r="AJ13" s="20">
        <v>738</v>
      </c>
      <c r="AK13" s="32">
        <f>AJ13/AI13*100</f>
        <v>100</v>
      </c>
      <c r="AL13" s="20">
        <v>942</v>
      </c>
      <c r="AM13" s="33">
        <f>AL13/AJ13*10</f>
        <v>12.764227642276422</v>
      </c>
      <c r="AN13" s="34">
        <v>0</v>
      </c>
      <c r="AO13" s="24"/>
      <c r="AP13" s="24"/>
      <c r="AQ13" s="35"/>
      <c r="AR13" s="36">
        <v>157</v>
      </c>
      <c r="AS13" s="24">
        <v>157</v>
      </c>
      <c r="AT13" s="31">
        <f aca="true" t="shared" si="6" ref="AT13:AT20">AS13/AR13*100</f>
        <v>100</v>
      </c>
      <c r="AU13" s="24">
        <v>3574</v>
      </c>
      <c r="AV13" s="30">
        <f aca="true" t="shared" si="7" ref="AV13:AV20">AU13/AS13*10</f>
        <v>227.64331210191085</v>
      </c>
      <c r="AW13" s="36">
        <v>0</v>
      </c>
      <c r="AX13" s="24"/>
      <c r="AY13" s="31"/>
      <c r="AZ13" s="24"/>
      <c r="BA13" s="30"/>
      <c r="BB13" s="36">
        <v>0</v>
      </c>
      <c r="BC13" s="24"/>
      <c r="BD13" s="31"/>
      <c r="BE13" s="24"/>
      <c r="BF13" s="30" t="s">
        <v>117</v>
      </c>
      <c r="BG13" s="36">
        <v>0</v>
      </c>
      <c r="BH13" s="24"/>
      <c r="BI13" s="31"/>
      <c r="BJ13" s="24"/>
      <c r="BK13" s="28"/>
    </row>
    <row r="14" spans="1:63" ht="15.75">
      <c r="A14" s="16" t="s">
        <v>9</v>
      </c>
      <c r="B14" s="17">
        <f t="shared" si="1"/>
        <v>14904</v>
      </c>
      <c r="C14" s="18">
        <f t="shared" si="2"/>
        <v>14904</v>
      </c>
      <c r="D14" s="19">
        <f t="shared" si="3"/>
        <v>100</v>
      </c>
      <c r="E14" s="65">
        <v>0</v>
      </c>
      <c r="F14" s="311"/>
      <c r="G14" s="21"/>
      <c r="H14" s="66"/>
      <c r="I14" s="22"/>
      <c r="J14" s="23">
        <v>14171</v>
      </c>
      <c r="K14" s="24">
        <v>14171</v>
      </c>
      <c r="L14" s="21">
        <f aca="true" t="shared" si="8" ref="L14:L20">K14/J14*100</f>
        <v>100</v>
      </c>
      <c r="M14" s="24">
        <v>25580</v>
      </c>
      <c r="N14" s="25">
        <f t="shared" si="0"/>
        <v>18.050949121445207</v>
      </c>
      <c r="O14" s="26">
        <v>0</v>
      </c>
      <c r="P14" s="27"/>
      <c r="Q14" s="27"/>
      <c r="R14" s="27"/>
      <c r="S14" s="28"/>
      <c r="T14" s="36">
        <v>319</v>
      </c>
      <c r="U14" s="24">
        <v>319</v>
      </c>
      <c r="V14" s="31">
        <f>U14/T14*100</f>
        <v>100</v>
      </c>
      <c r="W14" s="24">
        <v>433</v>
      </c>
      <c r="X14" s="30">
        <f t="shared" si="4"/>
        <v>13.573667711598747</v>
      </c>
      <c r="Y14" s="36">
        <v>0</v>
      </c>
      <c r="Z14" s="24"/>
      <c r="AA14" s="31"/>
      <c r="AB14" s="24"/>
      <c r="AC14" s="30"/>
      <c r="AD14" s="36">
        <v>0</v>
      </c>
      <c r="AE14" s="24"/>
      <c r="AF14" s="31"/>
      <c r="AG14" s="24"/>
      <c r="AH14" s="30"/>
      <c r="AI14" s="67">
        <v>414</v>
      </c>
      <c r="AJ14" s="20">
        <v>414</v>
      </c>
      <c r="AK14" s="32">
        <f>AJ14/AI14*100</f>
        <v>100</v>
      </c>
      <c r="AL14" s="20">
        <v>296</v>
      </c>
      <c r="AM14" s="33">
        <f>AL14/AJ14*10</f>
        <v>7.14975845410628</v>
      </c>
      <c r="AN14" s="34">
        <v>0</v>
      </c>
      <c r="AO14" s="24"/>
      <c r="AP14" s="24"/>
      <c r="AQ14" s="35"/>
      <c r="AR14" s="36">
        <v>858</v>
      </c>
      <c r="AS14" s="24">
        <v>858</v>
      </c>
      <c r="AT14" s="31">
        <f t="shared" si="6"/>
        <v>100</v>
      </c>
      <c r="AU14" s="24">
        <v>10800</v>
      </c>
      <c r="AV14" s="30">
        <f t="shared" si="7"/>
        <v>125.87412587412587</v>
      </c>
      <c r="AW14" s="36">
        <v>0</v>
      </c>
      <c r="AX14" s="24"/>
      <c r="AY14" s="31"/>
      <c r="AZ14" s="24"/>
      <c r="BA14" s="30"/>
      <c r="BB14" s="36">
        <v>0</v>
      </c>
      <c r="BC14" s="24"/>
      <c r="BD14" s="31"/>
      <c r="BE14" s="24"/>
      <c r="BF14" s="30" t="s">
        <v>117</v>
      </c>
      <c r="BG14" s="36">
        <v>0</v>
      </c>
      <c r="BH14" s="24"/>
      <c r="BI14" s="31"/>
      <c r="BJ14" s="24"/>
      <c r="BK14" s="28"/>
    </row>
    <row r="15" spans="1:63" ht="15.75">
      <c r="A15" s="16" t="s">
        <v>10</v>
      </c>
      <c r="B15" s="17">
        <f t="shared" si="1"/>
        <v>11934</v>
      </c>
      <c r="C15" s="18">
        <f t="shared" si="2"/>
        <v>10984</v>
      </c>
      <c r="D15" s="19">
        <f t="shared" si="3"/>
        <v>92.03955086308028</v>
      </c>
      <c r="E15" s="65">
        <v>0</v>
      </c>
      <c r="F15" s="66"/>
      <c r="G15" s="21"/>
      <c r="H15" s="66"/>
      <c r="I15" s="22"/>
      <c r="J15" s="23">
        <v>10830</v>
      </c>
      <c r="K15" s="24">
        <v>10500</v>
      </c>
      <c r="L15" s="21">
        <f t="shared" si="8"/>
        <v>96.95290858725761</v>
      </c>
      <c r="M15" s="24">
        <v>10740</v>
      </c>
      <c r="N15" s="25">
        <f t="shared" si="0"/>
        <v>10.22857142857143</v>
      </c>
      <c r="O15" s="26">
        <v>0</v>
      </c>
      <c r="P15" s="27"/>
      <c r="Q15" s="27"/>
      <c r="R15" s="27"/>
      <c r="S15" s="28"/>
      <c r="T15" s="36">
        <v>0</v>
      </c>
      <c r="U15" s="24"/>
      <c r="V15" s="31"/>
      <c r="W15" s="24"/>
      <c r="X15" s="30"/>
      <c r="Y15" s="36">
        <v>0</v>
      </c>
      <c r="Z15" s="24"/>
      <c r="AA15" s="31"/>
      <c r="AB15" s="24"/>
      <c r="AC15" s="30"/>
      <c r="AD15" s="36">
        <v>520</v>
      </c>
      <c r="AE15" s="24">
        <v>50</v>
      </c>
      <c r="AF15" s="31">
        <f>AE15/AD15*100</f>
        <v>9.615384615384617</v>
      </c>
      <c r="AG15" s="24">
        <v>10</v>
      </c>
      <c r="AH15" s="30">
        <f>AG15/AE15*10</f>
        <v>2</v>
      </c>
      <c r="AI15" s="67">
        <v>434</v>
      </c>
      <c r="AJ15" s="20">
        <v>434</v>
      </c>
      <c r="AK15" s="32">
        <f>AJ15/AI15*100</f>
        <v>100</v>
      </c>
      <c r="AL15" s="20">
        <v>340</v>
      </c>
      <c r="AM15" s="33">
        <f>AL15/AJ15*10</f>
        <v>7.8341013824884795</v>
      </c>
      <c r="AN15" s="34">
        <v>150</v>
      </c>
      <c r="AO15" s="24"/>
      <c r="AP15" s="24"/>
      <c r="AQ15" s="35"/>
      <c r="AR15" s="36">
        <v>270</v>
      </c>
      <c r="AS15" s="24">
        <v>270</v>
      </c>
      <c r="AT15" s="31">
        <f t="shared" si="6"/>
        <v>100</v>
      </c>
      <c r="AU15" s="24">
        <v>1240</v>
      </c>
      <c r="AV15" s="30">
        <f t="shared" si="7"/>
        <v>45.925925925925924</v>
      </c>
      <c r="AW15" s="36">
        <v>0</v>
      </c>
      <c r="AX15" s="24"/>
      <c r="AY15" s="31"/>
      <c r="AZ15" s="24"/>
      <c r="BA15" s="30"/>
      <c r="BB15" s="36">
        <v>0</v>
      </c>
      <c r="BC15" s="24"/>
      <c r="BD15" s="31"/>
      <c r="BE15" s="24"/>
      <c r="BF15" s="30" t="s">
        <v>117</v>
      </c>
      <c r="BG15" s="36">
        <v>0</v>
      </c>
      <c r="BH15" s="24"/>
      <c r="BI15" s="31"/>
      <c r="BJ15" s="24"/>
      <c r="BK15" s="28"/>
    </row>
    <row r="16" spans="1:63" ht="15.75">
      <c r="A16" s="16" t="s">
        <v>21</v>
      </c>
      <c r="B16" s="17">
        <f t="shared" si="1"/>
        <v>15055</v>
      </c>
      <c r="C16" s="18">
        <f t="shared" si="2"/>
        <v>14905</v>
      </c>
      <c r="D16" s="19">
        <f t="shared" si="3"/>
        <v>99.00365327133842</v>
      </c>
      <c r="E16" s="65">
        <v>0</v>
      </c>
      <c r="F16" s="66"/>
      <c r="G16" s="21"/>
      <c r="H16" s="66"/>
      <c r="I16" s="22"/>
      <c r="J16" s="23">
        <v>15055</v>
      </c>
      <c r="K16" s="24">
        <v>14905</v>
      </c>
      <c r="L16" s="21">
        <f t="shared" si="8"/>
        <v>99.00365327133842</v>
      </c>
      <c r="M16" s="24">
        <v>26829</v>
      </c>
      <c r="N16" s="25">
        <f t="shared" si="0"/>
        <v>18</v>
      </c>
      <c r="O16" s="26">
        <v>0</v>
      </c>
      <c r="P16" s="27"/>
      <c r="Q16" s="27"/>
      <c r="R16" s="27"/>
      <c r="S16" s="28"/>
      <c r="T16" s="36">
        <v>0</v>
      </c>
      <c r="U16" s="24"/>
      <c r="V16" s="31"/>
      <c r="W16" s="24"/>
      <c r="X16" s="30"/>
      <c r="Y16" s="36">
        <v>0</v>
      </c>
      <c r="Z16" s="24"/>
      <c r="AA16" s="31"/>
      <c r="AB16" s="24"/>
      <c r="AC16" s="30"/>
      <c r="AD16" s="36">
        <v>0</v>
      </c>
      <c r="AE16" s="24"/>
      <c r="AF16" s="31"/>
      <c r="AG16" s="24"/>
      <c r="AH16" s="30"/>
      <c r="AI16" s="403">
        <v>0</v>
      </c>
      <c r="AJ16" s="404"/>
      <c r="AK16" s="32"/>
      <c r="AL16" s="404"/>
      <c r="AM16" s="33"/>
      <c r="AN16" s="34">
        <v>0</v>
      </c>
      <c r="AO16" s="24"/>
      <c r="AP16" s="24"/>
      <c r="AQ16" s="35"/>
      <c r="AR16" s="36">
        <v>424</v>
      </c>
      <c r="AS16" s="24">
        <v>424</v>
      </c>
      <c r="AT16" s="31">
        <f t="shared" si="6"/>
        <v>100</v>
      </c>
      <c r="AU16" s="24">
        <v>8720</v>
      </c>
      <c r="AV16" s="30">
        <f t="shared" si="7"/>
        <v>205.66037735849056</v>
      </c>
      <c r="AW16" s="36">
        <v>0</v>
      </c>
      <c r="AX16" s="24"/>
      <c r="AY16" s="31"/>
      <c r="AZ16" s="24"/>
      <c r="BA16" s="30"/>
      <c r="BB16" s="36">
        <v>0</v>
      </c>
      <c r="BC16" s="24"/>
      <c r="BD16" s="31"/>
      <c r="BE16" s="24"/>
      <c r="BF16" s="30" t="s">
        <v>117</v>
      </c>
      <c r="BG16" s="36">
        <v>0</v>
      </c>
      <c r="BH16" s="24"/>
      <c r="BI16" s="31"/>
      <c r="BJ16" s="24"/>
      <c r="BK16" s="28"/>
    </row>
    <row r="17" spans="1:63" ht="15.75">
      <c r="A17" s="16" t="s">
        <v>11</v>
      </c>
      <c r="B17" s="17">
        <f t="shared" si="1"/>
        <v>4044</v>
      </c>
      <c r="C17" s="18">
        <f>F17+K17+P17+U17+Z17+AE17+AJ17+AO17</f>
        <v>4044</v>
      </c>
      <c r="D17" s="19">
        <f t="shared" si="3"/>
        <v>100</v>
      </c>
      <c r="E17" s="65">
        <v>0</v>
      </c>
      <c r="F17" s="66"/>
      <c r="G17" s="21"/>
      <c r="H17" s="66"/>
      <c r="I17" s="22"/>
      <c r="J17" s="23">
        <v>3781</v>
      </c>
      <c r="K17" s="24">
        <v>3781</v>
      </c>
      <c r="L17" s="21">
        <f t="shared" si="8"/>
        <v>100</v>
      </c>
      <c r="M17" s="24">
        <v>4249</v>
      </c>
      <c r="N17" s="25">
        <f t="shared" si="0"/>
        <v>11.237767786299921</v>
      </c>
      <c r="O17" s="26">
        <v>0</v>
      </c>
      <c r="P17" s="27"/>
      <c r="Q17" s="27"/>
      <c r="R17" s="27"/>
      <c r="S17" s="28"/>
      <c r="T17" s="36">
        <v>0</v>
      </c>
      <c r="U17" s="24"/>
      <c r="V17" s="31"/>
      <c r="W17" s="24"/>
      <c r="X17" s="30"/>
      <c r="Y17" s="36">
        <v>0</v>
      </c>
      <c r="Z17" s="24"/>
      <c r="AA17" s="31"/>
      <c r="AB17" s="24"/>
      <c r="AC17" s="30"/>
      <c r="AD17" s="36">
        <v>0</v>
      </c>
      <c r="AE17" s="24"/>
      <c r="AF17" s="31"/>
      <c r="AG17" s="24"/>
      <c r="AH17" s="30"/>
      <c r="AI17" s="67">
        <v>263</v>
      </c>
      <c r="AJ17" s="20">
        <v>263</v>
      </c>
      <c r="AK17" s="32">
        <f>AJ17/AI17*100</f>
        <v>100</v>
      </c>
      <c r="AL17" s="20">
        <v>157</v>
      </c>
      <c r="AM17" s="33">
        <f>AL17/AJ17*10</f>
        <v>5.969581749049429</v>
      </c>
      <c r="AN17" s="34">
        <v>0</v>
      </c>
      <c r="AO17" s="24"/>
      <c r="AP17" s="24"/>
      <c r="AQ17" s="35"/>
      <c r="AR17" s="36">
        <v>602</v>
      </c>
      <c r="AS17" s="24">
        <v>602</v>
      </c>
      <c r="AT17" s="31">
        <f t="shared" si="6"/>
        <v>100</v>
      </c>
      <c r="AU17" s="128">
        <v>6600</v>
      </c>
      <c r="AV17" s="30">
        <f t="shared" si="7"/>
        <v>109.63455149501661</v>
      </c>
      <c r="AW17" s="36">
        <v>3</v>
      </c>
      <c r="AX17" s="24">
        <v>3</v>
      </c>
      <c r="AY17" s="31">
        <f>AX17/AW17*100</f>
        <v>100</v>
      </c>
      <c r="AZ17" s="24">
        <v>20</v>
      </c>
      <c r="BA17" s="30">
        <f>AZ17/AX17*10</f>
        <v>66.66666666666667</v>
      </c>
      <c r="BB17" s="36">
        <v>3</v>
      </c>
      <c r="BC17" s="24">
        <v>3</v>
      </c>
      <c r="BD17" s="31">
        <v>100</v>
      </c>
      <c r="BE17" s="24">
        <v>18</v>
      </c>
      <c r="BF17" s="30">
        <v>60</v>
      </c>
      <c r="BG17" s="36">
        <v>0</v>
      </c>
      <c r="BH17" s="24"/>
      <c r="BI17" s="31"/>
      <c r="BJ17" s="24"/>
      <c r="BK17" s="28"/>
    </row>
    <row r="18" spans="1:63" ht="17.25" customHeight="1">
      <c r="A18" s="16" t="s">
        <v>12</v>
      </c>
      <c r="B18" s="17">
        <f t="shared" si="1"/>
        <v>8241</v>
      </c>
      <c r="C18" s="18">
        <f t="shared" si="2"/>
        <v>7388</v>
      </c>
      <c r="D18" s="19">
        <f t="shared" si="3"/>
        <v>89.6493144035918</v>
      </c>
      <c r="E18" s="65">
        <v>120</v>
      </c>
      <c r="F18" s="66">
        <v>120</v>
      </c>
      <c r="G18" s="21">
        <f>F18/E18*100</f>
        <v>100</v>
      </c>
      <c r="H18" s="66">
        <v>868</v>
      </c>
      <c r="I18" s="22">
        <f>H18/F18*10</f>
        <v>72.33333333333333</v>
      </c>
      <c r="J18" s="23">
        <v>6772</v>
      </c>
      <c r="K18" s="24">
        <v>6508</v>
      </c>
      <c r="L18" s="21">
        <f t="shared" si="8"/>
        <v>96.1015948021264</v>
      </c>
      <c r="M18" s="24">
        <v>6590</v>
      </c>
      <c r="N18" s="25">
        <f t="shared" si="0"/>
        <v>10.125998770743701</v>
      </c>
      <c r="O18" s="26">
        <v>0</v>
      </c>
      <c r="P18" s="27"/>
      <c r="Q18" s="27"/>
      <c r="R18" s="27"/>
      <c r="S18" s="28"/>
      <c r="T18" s="36">
        <v>0</v>
      </c>
      <c r="U18" s="24"/>
      <c r="V18" s="31"/>
      <c r="W18" s="24"/>
      <c r="X18" s="30"/>
      <c r="Y18" s="36">
        <v>0</v>
      </c>
      <c r="Z18" s="24"/>
      <c r="AA18" s="31"/>
      <c r="AB18" s="24"/>
      <c r="AC18" s="30"/>
      <c r="AD18" s="36">
        <v>1272</v>
      </c>
      <c r="AE18" s="24">
        <v>760</v>
      </c>
      <c r="AF18" s="31">
        <f>AE18/AD18*100</f>
        <v>59.74842767295597</v>
      </c>
      <c r="AG18" s="24">
        <v>526</v>
      </c>
      <c r="AH18" s="30">
        <f>AG18/AE18*10</f>
        <v>6.921052631578948</v>
      </c>
      <c r="AI18" s="67">
        <v>0</v>
      </c>
      <c r="AJ18" s="20"/>
      <c r="AK18" s="32"/>
      <c r="AL18" s="20"/>
      <c r="AM18" s="33"/>
      <c r="AN18" s="34">
        <v>77</v>
      </c>
      <c r="AO18" s="24"/>
      <c r="AP18" s="24"/>
      <c r="AQ18" s="35"/>
      <c r="AR18" s="36">
        <v>635</v>
      </c>
      <c r="AS18" s="24">
        <v>635</v>
      </c>
      <c r="AT18" s="31">
        <f t="shared" si="6"/>
        <v>100</v>
      </c>
      <c r="AU18" s="24">
        <v>12082</v>
      </c>
      <c r="AV18" s="30">
        <f t="shared" si="7"/>
        <v>190.26771653543307</v>
      </c>
      <c r="AW18" s="36">
        <v>2</v>
      </c>
      <c r="AX18" s="24">
        <v>2</v>
      </c>
      <c r="AY18" s="31">
        <f>AX18/AW18*100</f>
        <v>100</v>
      </c>
      <c r="AZ18" s="24">
        <v>36</v>
      </c>
      <c r="BA18" s="30">
        <f>AZ18/AX18*10</f>
        <v>180</v>
      </c>
      <c r="BB18" s="36">
        <v>1</v>
      </c>
      <c r="BC18" s="24">
        <v>1</v>
      </c>
      <c r="BD18" s="31">
        <v>100</v>
      </c>
      <c r="BE18" s="24">
        <v>18</v>
      </c>
      <c r="BF18" s="30">
        <v>180</v>
      </c>
      <c r="BG18" s="36">
        <v>3</v>
      </c>
      <c r="BH18" s="24">
        <v>3</v>
      </c>
      <c r="BI18" s="31">
        <f>BH18/BG18*100</f>
        <v>100</v>
      </c>
      <c r="BJ18" s="31">
        <v>51</v>
      </c>
      <c r="BK18" s="28">
        <f>BJ18/BH18*10</f>
        <v>170</v>
      </c>
    </row>
    <row r="19" spans="1:63" ht="15.75">
      <c r="A19" s="16" t="s">
        <v>22</v>
      </c>
      <c r="B19" s="17">
        <f t="shared" si="1"/>
        <v>13880</v>
      </c>
      <c r="C19" s="18">
        <f t="shared" si="2"/>
        <v>12236</v>
      </c>
      <c r="D19" s="19">
        <f t="shared" si="3"/>
        <v>88.15561959654178</v>
      </c>
      <c r="E19" s="65">
        <v>0</v>
      </c>
      <c r="F19" s="66"/>
      <c r="G19" s="21"/>
      <c r="H19" s="66"/>
      <c r="I19" s="22"/>
      <c r="J19" s="23">
        <v>13009</v>
      </c>
      <c r="K19" s="24">
        <v>11905</v>
      </c>
      <c r="L19" s="21">
        <f t="shared" si="8"/>
        <v>91.51356753017143</v>
      </c>
      <c r="M19" s="24">
        <v>23765</v>
      </c>
      <c r="N19" s="25">
        <f t="shared" si="0"/>
        <v>19.96220075598488</v>
      </c>
      <c r="O19" s="26">
        <v>0</v>
      </c>
      <c r="P19" s="27"/>
      <c r="Q19" s="27"/>
      <c r="R19" s="27"/>
      <c r="S19" s="28"/>
      <c r="T19" s="36">
        <v>331</v>
      </c>
      <c r="U19" s="24">
        <v>331</v>
      </c>
      <c r="V19" s="31">
        <f>U19/T19*100</f>
        <v>100</v>
      </c>
      <c r="W19" s="24">
        <v>467</v>
      </c>
      <c r="X19" s="30">
        <f aca="true" t="shared" si="9" ref="X19:X24">IF(W19&gt;0,W19/U19*10,"")</f>
        <v>14.108761329305135</v>
      </c>
      <c r="Y19" s="36">
        <v>0</v>
      </c>
      <c r="Z19" s="24"/>
      <c r="AA19" s="31"/>
      <c r="AB19" s="24"/>
      <c r="AC19" s="30"/>
      <c r="AD19" s="36">
        <v>393</v>
      </c>
      <c r="AE19" s="24"/>
      <c r="AF19" s="31"/>
      <c r="AG19" s="24"/>
      <c r="AH19" s="30"/>
      <c r="AI19" s="67">
        <v>0</v>
      </c>
      <c r="AJ19" s="20"/>
      <c r="AK19" s="32"/>
      <c r="AL19" s="20"/>
      <c r="AM19" s="33"/>
      <c r="AN19" s="34">
        <v>147</v>
      </c>
      <c r="AO19" s="24"/>
      <c r="AP19" s="24"/>
      <c r="AQ19" s="35"/>
      <c r="AR19" s="36">
        <v>315</v>
      </c>
      <c r="AS19" s="24">
        <v>315</v>
      </c>
      <c r="AT19" s="31">
        <f t="shared" si="6"/>
        <v>100</v>
      </c>
      <c r="AU19" s="24">
        <v>3465</v>
      </c>
      <c r="AV19" s="30">
        <f t="shared" si="7"/>
        <v>110</v>
      </c>
      <c r="AW19" s="36">
        <v>200</v>
      </c>
      <c r="AX19" s="24">
        <v>200</v>
      </c>
      <c r="AY19" s="31">
        <f>AX19/AW19*100</f>
        <v>100</v>
      </c>
      <c r="AZ19" s="24">
        <v>5166</v>
      </c>
      <c r="BA19" s="30">
        <f>AZ19/AX19*10</f>
        <v>258.29999999999995</v>
      </c>
      <c r="BB19" s="36">
        <v>29</v>
      </c>
      <c r="BC19" s="24">
        <v>29</v>
      </c>
      <c r="BD19" s="31">
        <v>100</v>
      </c>
      <c r="BE19" s="24">
        <v>897</v>
      </c>
      <c r="BF19" s="30">
        <v>309.31034482758616</v>
      </c>
      <c r="BG19" s="36">
        <v>0</v>
      </c>
      <c r="BH19" s="24"/>
      <c r="BI19" s="31"/>
      <c r="BJ19" s="31"/>
      <c r="BK19" s="28"/>
    </row>
    <row r="20" spans="1:63" ht="15.75">
      <c r="A20" s="16" t="s">
        <v>23</v>
      </c>
      <c r="B20" s="17">
        <f t="shared" si="1"/>
        <v>2983</v>
      </c>
      <c r="C20" s="18">
        <f t="shared" si="2"/>
        <v>2498</v>
      </c>
      <c r="D20" s="19">
        <f t="shared" si="3"/>
        <v>83.74120013409319</v>
      </c>
      <c r="E20" s="65">
        <v>0</v>
      </c>
      <c r="F20" s="66"/>
      <c r="G20" s="21"/>
      <c r="H20" s="66"/>
      <c r="I20" s="22"/>
      <c r="J20" s="23">
        <v>1759</v>
      </c>
      <c r="K20" s="24">
        <v>1375</v>
      </c>
      <c r="L20" s="21">
        <f t="shared" si="8"/>
        <v>78.16941444002275</v>
      </c>
      <c r="M20" s="24">
        <v>2271</v>
      </c>
      <c r="N20" s="25">
        <f t="shared" si="0"/>
        <v>16.516363636363636</v>
      </c>
      <c r="O20" s="26">
        <v>0</v>
      </c>
      <c r="P20" s="27"/>
      <c r="Q20" s="27"/>
      <c r="R20" s="27"/>
      <c r="S20" s="28"/>
      <c r="T20" s="36">
        <v>285</v>
      </c>
      <c r="U20" s="24">
        <v>285</v>
      </c>
      <c r="V20" s="31">
        <f>U20/T20*100</f>
        <v>100</v>
      </c>
      <c r="W20" s="24">
        <v>270</v>
      </c>
      <c r="X20" s="30">
        <f t="shared" si="9"/>
        <v>9.473684210526315</v>
      </c>
      <c r="Y20" s="36">
        <v>939</v>
      </c>
      <c r="Z20" s="24">
        <v>838</v>
      </c>
      <c r="AA20" s="31">
        <f>Z20/Y20*100</f>
        <v>89.24387646432375</v>
      </c>
      <c r="AB20" s="24">
        <v>1113</v>
      </c>
      <c r="AC20" s="30">
        <f>AB20/Z20*10</f>
        <v>13.28162291169451</v>
      </c>
      <c r="AD20" s="26">
        <v>0</v>
      </c>
      <c r="AE20" s="27"/>
      <c r="AF20" s="31"/>
      <c r="AG20" s="27"/>
      <c r="AH20" s="30"/>
      <c r="AI20" s="67">
        <v>0</v>
      </c>
      <c r="AJ20" s="20"/>
      <c r="AK20" s="32"/>
      <c r="AL20" s="20"/>
      <c r="AM20" s="33"/>
      <c r="AN20" s="34">
        <v>0</v>
      </c>
      <c r="AO20" s="24"/>
      <c r="AP20" s="24"/>
      <c r="AQ20" s="35"/>
      <c r="AR20" s="36">
        <v>853</v>
      </c>
      <c r="AS20" s="24">
        <v>853</v>
      </c>
      <c r="AT20" s="31">
        <f t="shared" si="6"/>
        <v>100</v>
      </c>
      <c r="AU20" s="24">
        <v>23818</v>
      </c>
      <c r="AV20" s="30">
        <f t="shared" si="7"/>
        <v>279.2262602579132</v>
      </c>
      <c r="AW20" s="36">
        <v>0</v>
      </c>
      <c r="AX20" s="24"/>
      <c r="AY20" s="31"/>
      <c r="AZ20" s="24"/>
      <c r="BA20" s="30"/>
      <c r="BB20" s="36">
        <v>40</v>
      </c>
      <c r="BC20" s="24">
        <v>40</v>
      </c>
      <c r="BD20" s="31">
        <v>100</v>
      </c>
      <c r="BE20" s="24">
        <v>204</v>
      </c>
      <c r="BF20" s="30">
        <v>51</v>
      </c>
      <c r="BG20" s="131">
        <v>0</v>
      </c>
      <c r="BH20" s="24"/>
      <c r="BI20" s="31"/>
      <c r="BJ20" s="31"/>
      <c r="BK20" s="37"/>
    </row>
    <row r="21" spans="1:63" ht="15.75">
      <c r="A21" s="16" t="s">
        <v>13</v>
      </c>
      <c r="B21" s="17">
        <f t="shared" si="1"/>
        <v>4586</v>
      </c>
      <c r="C21" s="18">
        <f t="shared" si="2"/>
        <v>3549</v>
      </c>
      <c r="D21" s="19">
        <f t="shared" si="3"/>
        <v>77.3877017008286</v>
      </c>
      <c r="E21" s="65">
        <v>0</v>
      </c>
      <c r="F21" s="66"/>
      <c r="G21" s="21"/>
      <c r="H21" s="66"/>
      <c r="I21" s="22"/>
      <c r="J21" s="23">
        <v>4586</v>
      </c>
      <c r="K21" s="24">
        <v>3549</v>
      </c>
      <c r="L21" s="21">
        <f>K21/J21*100</f>
        <v>77.3877017008286</v>
      </c>
      <c r="M21" s="24">
        <v>3825</v>
      </c>
      <c r="N21" s="25">
        <f t="shared" si="0"/>
        <v>10.777683854606932</v>
      </c>
      <c r="O21" s="26">
        <v>0</v>
      </c>
      <c r="P21" s="24"/>
      <c r="Q21" s="24"/>
      <c r="R21" s="27"/>
      <c r="S21" s="28"/>
      <c r="T21" s="36">
        <v>0</v>
      </c>
      <c r="U21" s="24"/>
      <c r="V21" s="31"/>
      <c r="W21" s="24"/>
      <c r="X21" s="30">
        <f t="shared" si="9"/>
      </c>
      <c r="Y21" s="36">
        <v>0</v>
      </c>
      <c r="Z21" s="24"/>
      <c r="AA21" s="31"/>
      <c r="AB21" s="24"/>
      <c r="AC21" s="30"/>
      <c r="AD21" s="26">
        <v>0</v>
      </c>
      <c r="AE21" s="27"/>
      <c r="AF21" s="31"/>
      <c r="AG21" s="27"/>
      <c r="AH21" s="30"/>
      <c r="AI21" s="67">
        <v>0</v>
      </c>
      <c r="AJ21" s="20"/>
      <c r="AK21" s="32"/>
      <c r="AL21" s="20"/>
      <c r="AM21" s="33"/>
      <c r="AN21" s="34">
        <v>0</v>
      </c>
      <c r="AO21" s="24"/>
      <c r="AP21" s="24"/>
      <c r="AQ21" s="35"/>
      <c r="AR21" s="36">
        <v>0</v>
      </c>
      <c r="AS21" s="24"/>
      <c r="AT21" s="31"/>
      <c r="AU21" s="24"/>
      <c r="AV21" s="30"/>
      <c r="AW21" s="36">
        <v>0</v>
      </c>
      <c r="AX21" s="24"/>
      <c r="AY21" s="31"/>
      <c r="AZ21" s="24"/>
      <c r="BA21" s="30"/>
      <c r="BB21" s="36">
        <v>0</v>
      </c>
      <c r="BC21" s="24"/>
      <c r="BD21" s="31"/>
      <c r="BE21" s="24"/>
      <c r="BF21" s="30" t="s">
        <v>117</v>
      </c>
      <c r="BG21" s="36">
        <v>0</v>
      </c>
      <c r="BH21" s="24"/>
      <c r="BI21" s="31"/>
      <c r="BJ21" s="31"/>
      <c r="BK21" s="28"/>
    </row>
    <row r="22" spans="1:63" ht="15.75" customHeight="1">
      <c r="A22" s="16" t="s">
        <v>14</v>
      </c>
      <c r="B22" s="17">
        <f t="shared" si="1"/>
        <v>13280</v>
      </c>
      <c r="C22" s="18">
        <f>F22+K22+P22+U22+Z22+AE22+AJ22+AO22</f>
        <v>11265</v>
      </c>
      <c r="D22" s="19">
        <f t="shared" si="3"/>
        <v>84.82680722891565</v>
      </c>
      <c r="E22" s="65">
        <v>0</v>
      </c>
      <c r="F22" s="66"/>
      <c r="G22" s="21"/>
      <c r="H22" s="66"/>
      <c r="I22" s="22"/>
      <c r="J22" s="23">
        <v>8021</v>
      </c>
      <c r="K22" s="24">
        <v>6102</v>
      </c>
      <c r="L22" s="21">
        <f>K22/J22*100</f>
        <v>76.07530233138013</v>
      </c>
      <c r="M22" s="24">
        <v>12790</v>
      </c>
      <c r="N22" s="25">
        <f t="shared" si="0"/>
        <v>20.960340871845297</v>
      </c>
      <c r="O22" s="36">
        <v>2325</v>
      </c>
      <c r="P22" s="24">
        <v>2229</v>
      </c>
      <c r="Q22" s="31">
        <f>P22/O22*100</f>
        <v>95.87096774193549</v>
      </c>
      <c r="R22" s="24">
        <v>102318</v>
      </c>
      <c r="S22" s="30">
        <f>IF(R22&gt;0,R22/P22*10,"")</f>
        <v>459.0309555854643</v>
      </c>
      <c r="T22" s="36">
        <v>2052</v>
      </c>
      <c r="U22" s="24">
        <v>2052</v>
      </c>
      <c r="V22" s="31">
        <f>U22/T22*100</f>
        <v>100</v>
      </c>
      <c r="W22" s="24">
        <v>2411</v>
      </c>
      <c r="X22" s="30">
        <f t="shared" si="9"/>
        <v>11.749512670565302</v>
      </c>
      <c r="Y22" s="36">
        <v>670</v>
      </c>
      <c r="Z22" s="24">
        <v>670</v>
      </c>
      <c r="AA22" s="31">
        <f>Z22/Y22*100</f>
        <v>100</v>
      </c>
      <c r="AB22" s="24">
        <v>1000</v>
      </c>
      <c r="AC22" s="30">
        <f>AB22/Z22*10</f>
        <v>14.925373134328359</v>
      </c>
      <c r="AD22" s="26">
        <v>212</v>
      </c>
      <c r="AE22" s="27">
        <v>212</v>
      </c>
      <c r="AF22" s="31">
        <f>AE22/AD22*100</f>
        <v>100</v>
      </c>
      <c r="AG22" s="27">
        <v>149</v>
      </c>
      <c r="AH22" s="30">
        <f>AG22/AE22*10</f>
        <v>7.028301886792453</v>
      </c>
      <c r="AI22" s="67">
        <v>0</v>
      </c>
      <c r="AJ22" s="20"/>
      <c r="AK22" s="32"/>
      <c r="AL22" s="20"/>
      <c r="AM22" s="33"/>
      <c r="AN22" s="34">
        <v>0</v>
      </c>
      <c r="AO22" s="24"/>
      <c r="AP22" s="24"/>
      <c r="AQ22" s="35"/>
      <c r="AR22" s="36">
        <v>1403</v>
      </c>
      <c r="AS22" s="24">
        <v>1403</v>
      </c>
      <c r="AT22" s="31">
        <f>AS22/AR22*100</f>
        <v>100</v>
      </c>
      <c r="AU22" s="24">
        <v>25254</v>
      </c>
      <c r="AV22" s="30">
        <f>AU22/AS22*10</f>
        <v>180</v>
      </c>
      <c r="AW22" s="36">
        <v>3</v>
      </c>
      <c r="AX22" s="24">
        <v>3</v>
      </c>
      <c r="AY22" s="31">
        <f>AX22/AW22*100</f>
        <v>100</v>
      </c>
      <c r="AZ22" s="24">
        <v>18</v>
      </c>
      <c r="BA22" s="30">
        <f>AZ22/AX22*10</f>
        <v>60</v>
      </c>
      <c r="BB22" s="36">
        <v>42</v>
      </c>
      <c r="BC22" s="24">
        <v>42</v>
      </c>
      <c r="BD22" s="31">
        <v>100</v>
      </c>
      <c r="BE22" s="24">
        <v>900</v>
      </c>
      <c r="BF22" s="30">
        <v>214.28571428571428</v>
      </c>
      <c r="BG22" s="131">
        <v>0</v>
      </c>
      <c r="BH22" s="24"/>
      <c r="BI22" s="31"/>
      <c r="BJ22" s="31"/>
      <c r="BK22" s="37">
        <f>IF(BJ22&gt;0,BJ22/BH22*10,"")</f>
      </c>
    </row>
    <row r="23" spans="1:63" ht="15.75">
      <c r="A23" s="16" t="s">
        <v>24</v>
      </c>
      <c r="B23" s="17">
        <f t="shared" si="1"/>
        <v>21523</v>
      </c>
      <c r="C23" s="18">
        <f t="shared" si="2"/>
        <v>19095</v>
      </c>
      <c r="D23" s="19">
        <f t="shared" si="3"/>
        <v>88.71904474283325</v>
      </c>
      <c r="E23" s="65">
        <v>0</v>
      </c>
      <c r="F23" s="66"/>
      <c r="G23" s="21"/>
      <c r="H23" s="66"/>
      <c r="I23" s="22"/>
      <c r="J23" s="23">
        <v>11085</v>
      </c>
      <c r="K23" s="24">
        <v>8697</v>
      </c>
      <c r="L23" s="21">
        <f>K23/J23*100</f>
        <v>78.4573748308525</v>
      </c>
      <c r="M23" s="24">
        <v>19501</v>
      </c>
      <c r="N23" s="25">
        <f t="shared" si="0"/>
        <v>22.422674485454756</v>
      </c>
      <c r="O23" s="36">
        <v>9186</v>
      </c>
      <c r="P23" s="24">
        <v>9146</v>
      </c>
      <c r="Q23" s="31">
        <f>P23/O23*100</f>
        <v>99.56455475723928</v>
      </c>
      <c r="R23" s="24">
        <v>303548</v>
      </c>
      <c r="S23" s="30">
        <f>IF(R23&gt;0,R23/P23*10,"")</f>
        <v>331.89153728405864</v>
      </c>
      <c r="T23" s="36">
        <v>200</v>
      </c>
      <c r="U23" s="24">
        <v>200</v>
      </c>
      <c r="V23" s="31">
        <f>U23/T23*100</f>
        <v>100</v>
      </c>
      <c r="W23" s="24">
        <v>146</v>
      </c>
      <c r="X23" s="30">
        <f t="shared" si="9"/>
        <v>7.3</v>
      </c>
      <c r="Y23" s="36">
        <v>1017</v>
      </c>
      <c r="Z23" s="24">
        <v>1017</v>
      </c>
      <c r="AA23" s="31">
        <f>Z23/Y23*100</f>
        <v>100</v>
      </c>
      <c r="AB23" s="24">
        <v>1531</v>
      </c>
      <c r="AC23" s="30">
        <f>AB23/Z23*10</f>
        <v>15.054080629301868</v>
      </c>
      <c r="AD23" s="26">
        <v>35</v>
      </c>
      <c r="AE23" s="27">
        <v>35</v>
      </c>
      <c r="AF23" s="31">
        <f>AE23/AD23*100</f>
        <v>100</v>
      </c>
      <c r="AG23" s="27">
        <v>3.5</v>
      </c>
      <c r="AH23" s="30">
        <f>AG23/AE23*10</f>
        <v>1</v>
      </c>
      <c r="AI23" s="67">
        <v>0</v>
      </c>
      <c r="AJ23" s="20"/>
      <c r="AK23" s="32"/>
      <c r="AL23" s="20"/>
      <c r="AM23" s="33"/>
      <c r="AN23" s="34">
        <v>0</v>
      </c>
      <c r="AO23" s="24"/>
      <c r="AP23" s="24"/>
      <c r="AQ23" s="35"/>
      <c r="AR23" s="36">
        <v>90</v>
      </c>
      <c r="AS23" s="24">
        <v>60</v>
      </c>
      <c r="AT23" s="31">
        <f>AS23/AR23*100</f>
        <v>66.66666666666666</v>
      </c>
      <c r="AU23" s="24">
        <v>3000</v>
      </c>
      <c r="AV23" s="30">
        <f>AU23/AS23*10</f>
        <v>500</v>
      </c>
      <c r="AW23" s="36">
        <v>670</v>
      </c>
      <c r="AX23" s="24">
        <v>670</v>
      </c>
      <c r="AY23" s="31">
        <f>AX23/AW23*100</f>
        <v>100</v>
      </c>
      <c r="AZ23" s="24">
        <v>11947</v>
      </c>
      <c r="BA23" s="30">
        <f>AZ23/AX23*10</f>
        <v>178.3134328358209</v>
      </c>
      <c r="BB23" s="36">
        <v>145</v>
      </c>
      <c r="BC23" s="24">
        <v>145</v>
      </c>
      <c r="BD23" s="31">
        <v>100</v>
      </c>
      <c r="BE23" s="24">
        <v>5645</v>
      </c>
      <c r="BF23" s="30">
        <v>389.31034482758616</v>
      </c>
      <c r="BG23" s="131">
        <v>0</v>
      </c>
      <c r="BH23" s="24"/>
      <c r="BI23" s="31"/>
      <c r="BJ23" s="31"/>
      <c r="BK23" s="37"/>
    </row>
    <row r="24" spans="1:63" ht="15.75">
      <c r="A24" s="16" t="s">
        <v>15</v>
      </c>
      <c r="B24" s="17">
        <f t="shared" si="1"/>
        <v>31066</v>
      </c>
      <c r="C24" s="18">
        <f t="shared" si="2"/>
        <v>28951</v>
      </c>
      <c r="D24" s="19">
        <f t="shared" si="3"/>
        <v>93.1919139895706</v>
      </c>
      <c r="E24" s="65">
        <v>200</v>
      </c>
      <c r="F24" s="66">
        <v>200</v>
      </c>
      <c r="G24" s="21">
        <f>F24/E24*100</f>
        <v>100</v>
      </c>
      <c r="H24" s="66">
        <v>280</v>
      </c>
      <c r="I24" s="22">
        <f>H24/F24*10</f>
        <v>14</v>
      </c>
      <c r="J24" s="23">
        <v>25192</v>
      </c>
      <c r="K24" s="24">
        <v>23077</v>
      </c>
      <c r="L24" s="21">
        <f>K24/J24*100</f>
        <v>91.6044776119403</v>
      </c>
      <c r="M24" s="24">
        <v>46932</v>
      </c>
      <c r="N24" s="25">
        <f t="shared" si="0"/>
        <v>20.3371322095593</v>
      </c>
      <c r="O24" s="36">
        <v>1083</v>
      </c>
      <c r="P24" s="24">
        <v>1083</v>
      </c>
      <c r="Q24" s="31">
        <f>P24/O24*100</f>
        <v>100</v>
      </c>
      <c r="R24" s="24">
        <v>51192</v>
      </c>
      <c r="S24" s="30">
        <f>IF(R24&gt;0,R24/P24*10,"")</f>
        <v>472.6869806094183</v>
      </c>
      <c r="T24" s="36">
        <v>3066</v>
      </c>
      <c r="U24" s="24">
        <v>3066</v>
      </c>
      <c r="V24" s="31">
        <f>U24/T24*100</f>
        <v>100</v>
      </c>
      <c r="W24" s="24">
        <v>5637</v>
      </c>
      <c r="X24" s="30">
        <f t="shared" si="9"/>
        <v>18.385518590998043</v>
      </c>
      <c r="Y24" s="36">
        <v>1067</v>
      </c>
      <c r="Z24" s="24">
        <v>1067</v>
      </c>
      <c r="AA24" s="31">
        <f>Z24/Y24*100</f>
        <v>100</v>
      </c>
      <c r="AB24" s="24">
        <v>1750</v>
      </c>
      <c r="AC24" s="30">
        <f>AB24/Z24*10</f>
        <v>16.40112464854733</v>
      </c>
      <c r="AD24" s="26">
        <v>428</v>
      </c>
      <c r="AE24" s="27">
        <v>428</v>
      </c>
      <c r="AF24" s="31">
        <f>AE24/AD24*100</f>
        <v>100</v>
      </c>
      <c r="AG24" s="27">
        <v>441</v>
      </c>
      <c r="AH24" s="30">
        <f>AG24/AE24*10</f>
        <v>10.30373831775701</v>
      </c>
      <c r="AI24" s="67">
        <v>30</v>
      </c>
      <c r="AJ24" s="20">
        <v>30</v>
      </c>
      <c r="AK24" s="32">
        <f>AJ24/AI24*100</f>
        <v>100</v>
      </c>
      <c r="AL24" s="20">
        <v>10</v>
      </c>
      <c r="AM24" s="33">
        <f>AL24/AJ24*10</f>
        <v>3.333333333333333</v>
      </c>
      <c r="AN24" s="34">
        <v>0</v>
      </c>
      <c r="AO24" s="24"/>
      <c r="AP24" s="24"/>
      <c r="AQ24" s="35"/>
      <c r="AR24" s="36">
        <v>2471</v>
      </c>
      <c r="AS24" s="24">
        <v>2471</v>
      </c>
      <c r="AT24" s="31">
        <f>AS24/AR24*100</f>
        <v>100</v>
      </c>
      <c r="AU24" s="24">
        <v>63500</v>
      </c>
      <c r="AV24" s="30">
        <f>AU24/AS24*10</f>
        <v>256.98097936058275</v>
      </c>
      <c r="AW24" s="36">
        <v>35</v>
      </c>
      <c r="AX24" s="24">
        <v>35</v>
      </c>
      <c r="AY24" s="31">
        <f>AX24/AW24*100</f>
        <v>100</v>
      </c>
      <c r="AZ24" s="24">
        <v>875</v>
      </c>
      <c r="BA24" s="30">
        <f>IF(AZ24&gt;0,AZ24/AX24*10,"")</f>
        <v>250</v>
      </c>
      <c r="BB24" s="36">
        <v>0</v>
      </c>
      <c r="BC24" s="24"/>
      <c r="BD24" s="24"/>
      <c r="BE24" s="24"/>
      <c r="BF24" s="30" t="s">
        <v>117</v>
      </c>
      <c r="BG24" s="36">
        <v>0</v>
      </c>
      <c r="BH24" s="24"/>
      <c r="BI24" s="31"/>
      <c r="BJ24" s="31"/>
      <c r="BK24" s="37"/>
    </row>
    <row r="25" spans="1:63" ht="16.5" thickBot="1">
      <c r="A25" s="147" t="s">
        <v>43</v>
      </c>
      <c r="B25" s="148"/>
      <c r="C25" s="149"/>
      <c r="D25" s="150"/>
      <c r="E25" s="151"/>
      <c r="F25" s="152"/>
      <c r="G25" s="101"/>
      <c r="H25" s="152"/>
      <c r="I25" s="106"/>
      <c r="J25" s="100"/>
      <c r="K25" s="83"/>
      <c r="L25" s="101"/>
      <c r="M25" s="83"/>
      <c r="N25" s="102"/>
      <c r="O25" s="85"/>
      <c r="P25" s="83"/>
      <c r="Q25" s="83"/>
      <c r="R25" s="83"/>
      <c r="S25" s="84"/>
      <c r="T25" s="85"/>
      <c r="U25" s="83"/>
      <c r="V25" s="83"/>
      <c r="W25" s="83"/>
      <c r="X25" s="103"/>
      <c r="Y25" s="85"/>
      <c r="Z25" s="83"/>
      <c r="AA25" s="86"/>
      <c r="AB25" s="83"/>
      <c r="AC25" s="84"/>
      <c r="AD25" s="104"/>
      <c r="AE25" s="105"/>
      <c r="AF25" s="86"/>
      <c r="AG25" s="105"/>
      <c r="AH25" s="106"/>
      <c r="AI25" s="107"/>
      <c r="AJ25" s="108"/>
      <c r="AK25" s="108"/>
      <c r="AL25" s="108"/>
      <c r="AM25" s="109"/>
      <c r="AN25" s="34"/>
      <c r="AO25" s="24"/>
      <c r="AP25" s="24"/>
      <c r="AQ25" s="35"/>
      <c r="AR25" s="85"/>
      <c r="AS25" s="83"/>
      <c r="AT25" s="31"/>
      <c r="AU25" s="83"/>
      <c r="AV25" s="84"/>
      <c r="AW25" s="85">
        <v>187</v>
      </c>
      <c r="AX25" s="83">
        <v>187</v>
      </c>
      <c r="AY25" s="31">
        <f>AX25/AW25*100</f>
        <v>100</v>
      </c>
      <c r="AZ25" s="83">
        <v>7303</v>
      </c>
      <c r="BA25" s="30">
        <f>IF(AZ25&gt;0,AZ25/AX25*10,"")</f>
        <v>390.5347593582888</v>
      </c>
      <c r="BB25" s="85">
        <v>183</v>
      </c>
      <c r="BC25" s="83">
        <v>183</v>
      </c>
      <c r="BD25" s="86">
        <v>100</v>
      </c>
      <c r="BE25" s="83">
        <v>9225</v>
      </c>
      <c r="BF25" s="84">
        <v>504.0983606557377</v>
      </c>
      <c r="BG25" s="186"/>
      <c r="BH25" s="83"/>
      <c r="BI25" s="86"/>
      <c r="BJ25" s="86"/>
      <c r="BK25" s="187">
        <f>IF(BJ25&gt;0,BJ25/BH25*10,"")</f>
      </c>
    </row>
    <row r="26" spans="1:63" ht="16.5" thickBot="1">
      <c r="A26" s="153" t="s">
        <v>25</v>
      </c>
      <c r="B26" s="125">
        <f>SUM(B4:B25)</f>
        <v>258726</v>
      </c>
      <c r="C26" s="154">
        <f>SUM(C4:C25)</f>
        <v>230562</v>
      </c>
      <c r="D26" s="155">
        <f>C26/B26*100</f>
        <v>89.11435263560679</v>
      </c>
      <c r="E26" s="156">
        <f>SUM(E4:E24)</f>
        <v>3565</v>
      </c>
      <c r="F26" s="157">
        <f>SUM(F4:F24)</f>
        <v>3565</v>
      </c>
      <c r="G26" s="158">
        <f>F26/E26*100</f>
        <v>100</v>
      </c>
      <c r="H26" s="157">
        <f>SUM(H4:H24)</f>
        <v>5291</v>
      </c>
      <c r="I26" s="159">
        <f>H26/F26*10</f>
        <v>14.841514726507715</v>
      </c>
      <c r="J26" s="405">
        <f>SUM(J4:J24)</f>
        <v>211245</v>
      </c>
      <c r="K26" s="406">
        <f>SUM(K4:K24)</f>
        <v>187715</v>
      </c>
      <c r="L26" s="160">
        <f>K26/J26*100</f>
        <v>88.86127482307273</v>
      </c>
      <c r="M26" s="406">
        <f>SUM(M4:M24)</f>
        <v>336795</v>
      </c>
      <c r="N26" s="161">
        <f>IF(M26&gt;0,M26/K26*10,"")</f>
        <v>17.94182670537783</v>
      </c>
      <c r="O26" s="407">
        <f>SUM(O4:O24)</f>
        <v>12594</v>
      </c>
      <c r="P26" s="406">
        <f>SUM(P5:P24)</f>
        <v>12458</v>
      </c>
      <c r="Q26" s="168">
        <f>P26/O26*100</f>
        <v>98.9201206923932</v>
      </c>
      <c r="R26" s="406">
        <f>SUM(R5:R24)</f>
        <v>457058</v>
      </c>
      <c r="S26" s="161">
        <f>IF(R26&gt;0,R26/P26*10,"")</f>
        <v>366.87911382244346</v>
      </c>
      <c r="T26" s="407">
        <f>SUM(T4:T24)</f>
        <v>8197</v>
      </c>
      <c r="U26" s="406">
        <f>SUM(U5:U24)</f>
        <v>8177</v>
      </c>
      <c r="V26" s="162">
        <f>U26/T26*100</f>
        <v>99.75600829571795</v>
      </c>
      <c r="W26" s="406">
        <f>SUM(W5:W24)</f>
        <v>11075</v>
      </c>
      <c r="X26" s="163">
        <f>IF(W26&gt;0,W26/U26*10,"")</f>
        <v>13.544087073498838</v>
      </c>
      <c r="Y26" s="407">
        <f>SUM(Y4:Y24)</f>
        <v>11533</v>
      </c>
      <c r="Z26" s="406">
        <f>SUM(Z5:Z24)</f>
        <v>11087</v>
      </c>
      <c r="AA26" s="168">
        <f>Z26/Y26*100</f>
        <v>96.132836209139</v>
      </c>
      <c r="AB26" s="406">
        <f>SUM(AB5:AB24)</f>
        <v>15073</v>
      </c>
      <c r="AC26" s="161">
        <f>AB26/Z26*10</f>
        <v>13.595201587444754</v>
      </c>
      <c r="AD26" s="407">
        <f>SUM(AD4:AD24)</f>
        <v>7012</v>
      </c>
      <c r="AE26" s="406">
        <f>SUM(AE5:AE24)</f>
        <v>3741</v>
      </c>
      <c r="AF26" s="162">
        <f>AE26/AD26*100</f>
        <v>53.35139760410724</v>
      </c>
      <c r="AG26" s="406">
        <f>SUM(AG5:AG24)</f>
        <v>2079.5</v>
      </c>
      <c r="AH26" s="163">
        <f>AG26/AE26*10</f>
        <v>5.558674151296445</v>
      </c>
      <c r="AI26" s="156">
        <f>SUM(AI5:AI24)</f>
        <v>4206</v>
      </c>
      <c r="AJ26" s="157">
        <f>SUM(AJ5:AJ24)</f>
        <v>3819</v>
      </c>
      <c r="AK26" s="164">
        <f>AJ26/AI26*100</f>
        <v>90.79885877318117</v>
      </c>
      <c r="AL26" s="157">
        <f>SUM(AL5:AL24)</f>
        <v>3497</v>
      </c>
      <c r="AM26" s="165">
        <f>AL26/AJ26*10</f>
        <v>9.156847342236187</v>
      </c>
      <c r="AN26" s="408">
        <f>SUM(AN4:AN24)</f>
        <v>374</v>
      </c>
      <c r="AO26" s="409"/>
      <c r="AP26" s="409"/>
      <c r="AQ26" s="166"/>
      <c r="AR26" s="407">
        <v>11431</v>
      </c>
      <c r="AS26" s="406">
        <v>11431</v>
      </c>
      <c r="AT26" s="168">
        <v>100</v>
      </c>
      <c r="AU26" s="406">
        <v>147662</v>
      </c>
      <c r="AV26" s="163">
        <v>129.17679993001488</v>
      </c>
      <c r="AW26" s="319">
        <f>SUM(AW5:AW25)</f>
        <v>1434.4</v>
      </c>
      <c r="AX26" s="167">
        <f>SUM(AX5:AX25)</f>
        <v>1434.4</v>
      </c>
      <c r="AY26" s="168">
        <f>AX26/AW26*100</f>
        <v>100</v>
      </c>
      <c r="AZ26" s="167">
        <f>SUM(AZ5:AZ25)</f>
        <v>31918</v>
      </c>
      <c r="BA26" s="161">
        <f>IF(AZ26&gt;0,AZ26/AX26*10,"")</f>
        <v>222.51812604573337</v>
      </c>
      <c r="BB26" s="407">
        <f>SUM(BB4:BB25)</f>
        <v>1708.6</v>
      </c>
      <c r="BC26" s="406">
        <f>SUM(BC4:BC25)</f>
        <v>1708.6</v>
      </c>
      <c r="BD26" s="162">
        <f>BC26/BB26*100</f>
        <v>100</v>
      </c>
      <c r="BE26" s="406">
        <f>SUM(BE4:BE25)</f>
        <v>60165</v>
      </c>
      <c r="BF26" s="161">
        <f>BE26/BC26*10</f>
        <v>352.1303991572047</v>
      </c>
      <c r="BG26" s="319">
        <f>SUM(BG4:BG25)</f>
        <v>3</v>
      </c>
      <c r="BH26" s="406">
        <f>SUM(BH4:BH25)</f>
        <v>3</v>
      </c>
      <c r="BI26" s="188">
        <f>BH26/BG26*100</f>
        <v>100</v>
      </c>
      <c r="BJ26" s="168">
        <f>SUM(BJ4:BJ25)</f>
        <v>51</v>
      </c>
      <c r="BK26" s="161">
        <f>BJ26/BH26*10</f>
        <v>170</v>
      </c>
    </row>
    <row r="27" spans="1:63" ht="16.5" thickBot="1">
      <c r="A27" s="189" t="s">
        <v>16</v>
      </c>
      <c r="B27" s="4">
        <v>247997</v>
      </c>
      <c r="C27" s="5">
        <v>240748</v>
      </c>
      <c r="D27" s="13">
        <v>97.07698076992867</v>
      </c>
      <c r="E27" s="4">
        <v>4563</v>
      </c>
      <c r="F27" s="5">
        <v>4563</v>
      </c>
      <c r="G27" s="6">
        <v>100</v>
      </c>
      <c r="H27" s="5">
        <v>5513</v>
      </c>
      <c r="I27" s="7">
        <v>12.081963620425158</v>
      </c>
      <c r="J27" s="431">
        <f>SUM(J6:J26)</f>
        <v>415721</v>
      </c>
      <c r="K27" s="432">
        <f>SUM(K7:K26)</f>
        <v>364276</v>
      </c>
      <c r="L27" s="433">
        <f>K27/J27*100</f>
        <v>87.62511395864053</v>
      </c>
      <c r="M27" s="432">
        <f>SUM(M7:M26)</f>
        <v>656222</v>
      </c>
      <c r="N27" s="434">
        <f>M27/K27*10</f>
        <v>18.014417639372343</v>
      </c>
      <c r="O27" s="432">
        <f>SUM(O6:O26)</f>
        <v>25188</v>
      </c>
      <c r="P27" s="432">
        <f>SUM(P7:P26)</f>
        <v>24916</v>
      </c>
      <c r="Q27" s="435">
        <f>P27/O27*100</f>
        <v>98.9201206923932</v>
      </c>
      <c r="R27" s="432">
        <f>SUM(R7:R26)</f>
        <v>914116</v>
      </c>
      <c r="S27" s="434">
        <f>IF(R27&gt;0,R27/P27*10,"")</f>
        <v>366.87911382244346</v>
      </c>
      <c r="T27" s="410">
        <v>6458</v>
      </c>
      <c r="U27" s="411">
        <v>6458</v>
      </c>
      <c r="V27" s="10">
        <v>100</v>
      </c>
      <c r="W27" s="12">
        <v>7307</v>
      </c>
      <c r="X27" s="8">
        <v>11.314648497986992</v>
      </c>
      <c r="Y27" s="410">
        <v>12446</v>
      </c>
      <c r="Z27" s="12">
        <v>12446</v>
      </c>
      <c r="AA27" s="10">
        <v>100</v>
      </c>
      <c r="AB27" s="12">
        <v>9683</v>
      </c>
      <c r="AC27" s="8">
        <v>7.780009641651936</v>
      </c>
      <c r="AD27" s="410">
        <v>6734</v>
      </c>
      <c r="AE27" s="411">
        <v>6734</v>
      </c>
      <c r="AF27" s="190">
        <v>100</v>
      </c>
      <c r="AG27" s="5">
        <v>4222</v>
      </c>
      <c r="AH27" s="11">
        <v>6.269676269676269</v>
      </c>
      <c r="AI27" s="412">
        <v>7333</v>
      </c>
      <c r="AJ27" s="9">
        <v>7333</v>
      </c>
      <c r="AK27" s="10">
        <v>100</v>
      </c>
      <c r="AL27" s="12">
        <v>4113</v>
      </c>
      <c r="AM27" s="8">
        <v>5.608891313241511</v>
      </c>
      <c r="AN27" s="413">
        <v>39.95268577790148</v>
      </c>
      <c r="AO27" s="411">
        <v>1428</v>
      </c>
      <c r="AP27" s="8">
        <v>4.973876698014629</v>
      </c>
      <c r="AQ27" s="191"/>
      <c r="AR27" s="192">
        <v>11431</v>
      </c>
      <c r="AS27" s="193">
        <v>11431</v>
      </c>
      <c r="AT27" s="194">
        <v>100</v>
      </c>
      <c r="AU27" s="193">
        <v>147662</v>
      </c>
      <c r="AV27" s="195">
        <v>129.17679993001488</v>
      </c>
      <c r="AW27" s="192">
        <v>1733.8</v>
      </c>
      <c r="AX27" s="193">
        <v>1733.8</v>
      </c>
      <c r="AY27" s="194">
        <v>100</v>
      </c>
      <c r="AZ27" s="193">
        <v>35874</v>
      </c>
      <c r="BA27" s="195">
        <v>206.90967816357133</v>
      </c>
      <c r="BB27" s="192">
        <v>1607.2</v>
      </c>
      <c r="BC27" s="193">
        <v>1607.2</v>
      </c>
      <c r="BD27" s="194">
        <v>100</v>
      </c>
      <c r="BE27" s="193">
        <v>49278.8</v>
      </c>
      <c r="BF27" s="195">
        <v>306.6127426580389</v>
      </c>
      <c r="BG27" s="196">
        <v>3</v>
      </c>
      <c r="BH27" s="197">
        <v>0</v>
      </c>
      <c r="BI27" s="6">
        <v>0</v>
      </c>
      <c r="BJ27" s="197">
        <v>0</v>
      </c>
      <c r="BK27" s="198">
        <v>0</v>
      </c>
    </row>
  </sheetData>
  <sheetProtection/>
  <mergeCells count="16">
    <mergeCell ref="B1:V1"/>
    <mergeCell ref="AF1:AH1"/>
    <mergeCell ref="BG2:BK2"/>
    <mergeCell ref="AN2:AQ2"/>
    <mergeCell ref="AR2:AV2"/>
    <mergeCell ref="AW2:BA2"/>
    <mergeCell ref="BB2:BF2"/>
    <mergeCell ref="A2:A3"/>
    <mergeCell ref="E2:I2"/>
    <mergeCell ref="AD2:AH2"/>
    <mergeCell ref="AI2:AM2"/>
    <mergeCell ref="J2:N2"/>
    <mergeCell ref="O2:S2"/>
    <mergeCell ref="T2:X2"/>
    <mergeCell ref="Y2:AC2"/>
    <mergeCell ref="B2:D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  <colBreaks count="2" manualBreakCount="2">
    <brk id="24" max="26" man="1"/>
    <brk id="39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35"/>
  <sheetViews>
    <sheetView view="pageBreakPreview" zoomScale="75" zoomScaleSheetLayoutView="75" zoomScalePageLayoutView="0" workbookViewId="0" topLeftCell="A1">
      <selection activeCell="K2" sqref="K2:L2"/>
    </sheetView>
  </sheetViews>
  <sheetFormatPr defaultColWidth="9.00390625" defaultRowHeight="12.75"/>
  <cols>
    <col min="1" max="1" width="25.125" style="0" customWidth="1"/>
    <col min="2" max="2" width="9.625" style="0" hidden="1" customWidth="1"/>
    <col min="3" max="3" width="12.00390625" style="0" hidden="1" customWidth="1"/>
    <col min="4" max="4" width="11.25390625" style="0" hidden="1" customWidth="1"/>
    <col min="5" max="5" width="9.00390625" style="0" hidden="1" customWidth="1"/>
    <col min="6" max="6" width="9.875" style="0" hidden="1" customWidth="1"/>
    <col min="7" max="7" width="10.875" style="0" hidden="1" customWidth="1"/>
    <col min="8" max="8" width="10.375" style="0" hidden="1" customWidth="1"/>
    <col min="9" max="9" width="9.25390625" style="0" hidden="1" customWidth="1"/>
    <col min="10" max="10" width="24.875" style="0" customWidth="1"/>
    <col min="11" max="11" width="22.75390625" style="0" customWidth="1"/>
    <col min="12" max="12" width="21.00390625" style="0" customWidth="1"/>
  </cols>
  <sheetData>
    <row r="1" spans="1:11" ht="20.25">
      <c r="A1" s="466" t="s">
        <v>83</v>
      </c>
      <c r="B1" s="467"/>
      <c r="C1" s="467"/>
      <c r="D1" s="467"/>
      <c r="E1" s="467"/>
      <c r="F1" s="467"/>
      <c r="G1" s="468"/>
      <c r="H1" s="469"/>
      <c r="I1" s="469"/>
      <c r="J1" s="469"/>
      <c r="K1" s="469"/>
    </row>
    <row r="2" spans="1:12" ht="21" thickBot="1">
      <c r="A2" s="259"/>
      <c r="F2" s="477"/>
      <c r="G2" s="477"/>
      <c r="H2" s="478"/>
      <c r="I2" s="478"/>
      <c r="K2" s="470">
        <v>43788</v>
      </c>
      <c r="L2" s="470"/>
    </row>
    <row r="3" spans="1:12" ht="18.75">
      <c r="A3" s="479" t="s">
        <v>84</v>
      </c>
      <c r="B3" s="480" t="s">
        <v>85</v>
      </c>
      <c r="C3" s="480"/>
      <c r="D3" s="480"/>
      <c r="E3" s="480"/>
      <c r="F3" s="480"/>
      <c r="G3" s="480"/>
      <c r="H3" s="480"/>
      <c r="I3" s="480"/>
      <c r="J3" s="471" t="s">
        <v>86</v>
      </c>
      <c r="K3" s="472"/>
      <c r="L3" s="473"/>
    </row>
    <row r="4" spans="1:12" ht="19.5" thickBot="1">
      <c r="A4" s="480"/>
      <c r="B4" s="480" t="s">
        <v>87</v>
      </c>
      <c r="C4" s="480"/>
      <c r="D4" s="480"/>
      <c r="E4" s="480"/>
      <c r="F4" s="480" t="s">
        <v>88</v>
      </c>
      <c r="G4" s="480"/>
      <c r="H4" s="480"/>
      <c r="I4" s="480"/>
      <c r="J4" s="474"/>
      <c r="K4" s="475"/>
      <c r="L4" s="476"/>
    </row>
    <row r="5" spans="1:12" ht="19.5" thickBot="1">
      <c r="A5" s="481"/>
      <c r="B5" s="260" t="s">
        <v>89</v>
      </c>
      <c r="C5" s="260" t="s">
        <v>90</v>
      </c>
      <c r="D5" s="260" t="s">
        <v>91</v>
      </c>
      <c r="E5" s="260" t="s">
        <v>1</v>
      </c>
      <c r="F5" s="261" t="s">
        <v>89</v>
      </c>
      <c r="G5" s="262" t="s">
        <v>90</v>
      </c>
      <c r="H5" s="262" t="s">
        <v>91</v>
      </c>
      <c r="I5" s="263" t="s">
        <v>1</v>
      </c>
      <c r="J5" s="264" t="s">
        <v>89</v>
      </c>
      <c r="K5" s="265" t="s">
        <v>92</v>
      </c>
      <c r="L5" s="266" t="s">
        <v>1</v>
      </c>
    </row>
    <row r="6" spans="1:12" s="1" customFormat="1" ht="18.75">
      <c r="A6" s="267" t="s">
        <v>2</v>
      </c>
      <c r="B6" s="268">
        <v>299</v>
      </c>
      <c r="C6" s="269">
        <v>299</v>
      </c>
      <c r="D6" s="270">
        <v>299</v>
      </c>
      <c r="E6" s="271">
        <f aca="true" t="shared" si="0" ref="E6:E27">D6/B6*100</f>
        <v>100</v>
      </c>
      <c r="F6" s="272"/>
      <c r="G6" s="273"/>
      <c r="H6" s="273"/>
      <c r="I6" s="274"/>
      <c r="J6" s="275">
        <v>800</v>
      </c>
      <c r="K6" s="276">
        <v>649</v>
      </c>
      <c r="L6" s="277">
        <f aca="true" t="shared" si="1" ref="L6:L27">K6/J6*100</f>
        <v>81.125</v>
      </c>
    </row>
    <row r="7" spans="1:12" s="1" customFormat="1" ht="18.75">
      <c r="A7" s="278" t="s">
        <v>18</v>
      </c>
      <c r="B7" s="268">
        <v>2978</v>
      </c>
      <c r="C7" s="279">
        <v>2978</v>
      </c>
      <c r="D7" s="280">
        <v>2978</v>
      </c>
      <c r="E7" s="281">
        <f t="shared" si="0"/>
        <v>100</v>
      </c>
      <c r="F7" s="268">
        <v>4599</v>
      </c>
      <c r="G7" s="279">
        <v>4599</v>
      </c>
      <c r="H7" s="279">
        <v>4599</v>
      </c>
      <c r="I7" s="281">
        <f aca="true" t="shared" si="2" ref="I7:I27">H7/F7*100</f>
        <v>100</v>
      </c>
      <c r="J7" s="282">
        <v>4770</v>
      </c>
      <c r="K7" s="279">
        <v>8178</v>
      </c>
      <c r="L7" s="277">
        <f t="shared" si="1"/>
        <v>171.44654088050316</v>
      </c>
    </row>
    <row r="8" spans="1:12" s="1" customFormat="1" ht="18.75">
      <c r="A8" s="278" t="s">
        <v>19</v>
      </c>
      <c r="B8" s="268">
        <v>3451</v>
      </c>
      <c r="C8" s="279">
        <v>3451</v>
      </c>
      <c r="D8" s="280">
        <v>3451</v>
      </c>
      <c r="E8" s="281">
        <f t="shared" si="0"/>
        <v>100</v>
      </c>
      <c r="F8" s="268">
        <v>2795</v>
      </c>
      <c r="G8" s="279">
        <v>2795</v>
      </c>
      <c r="H8" s="279">
        <v>2795</v>
      </c>
      <c r="I8" s="281">
        <f t="shared" si="2"/>
        <v>100</v>
      </c>
      <c r="J8" s="282">
        <v>8116</v>
      </c>
      <c r="K8" s="279">
        <v>10136</v>
      </c>
      <c r="L8" s="277">
        <f t="shared" si="1"/>
        <v>124.88910793494333</v>
      </c>
    </row>
    <row r="9" spans="1:12" s="1" customFormat="1" ht="18.75">
      <c r="A9" s="278" t="s">
        <v>3</v>
      </c>
      <c r="B9" s="268">
        <v>3553</v>
      </c>
      <c r="C9" s="279">
        <v>3553</v>
      </c>
      <c r="D9" s="280">
        <v>3553</v>
      </c>
      <c r="E9" s="281">
        <f t="shared" si="0"/>
        <v>100</v>
      </c>
      <c r="F9" s="268">
        <v>3125</v>
      </c>
      <c r="G9" s="279">
        <v>3125</v>
      </c>
      <c r="H9" s="279">
        <v>3125</v>
      </c>
      <c r="I9" s="281">
        <f t="shared" si="2"/>
        <v>100</v>
      </c>
      <c r="J9" s="282">
        <v>8866</v>
      </c>
      <c r="K9" s="279">
        <v>7972</v>
      </c>
      <c r="L9" s="277">
        <f t="shared" si="1"/>
        <v>89.9165350778254</v>
      </c>
    </row>
    <row r="10" spans="1:16" s="326" customFormat="1" ht="18.75">
      <c r="A10" s="278" t="s">
        <v>4</v>
      </c>
      <c r="B10" s="268">
        <v>1122</v>
      </c>
      <c r="C10" s="279">
        <v>1122</v>
      </c>
      <c r="D10" s="280">
        <v>1122</v>
      </c>
      <c r="E10" s="281">
        <f t="shared" si="0"/>
        <v>100</v>
      </c>
      <c r="F10" s="268">
        <v>376</v>
      </c>
      <c r="G10" s="279">
        <v>376</v>
      </c>
      <c r="H10" s="279">
        <v>376</v>
      </c>
      <c r="I10" s="281">
        <f t="shared" si="2"/>
        <v>100</v>
      </c>
      <c r="J10" s="282">
        <v>26996</v>
      </c>
      <c r="K10" s="279">
        <v>24236</v>
      </c>
      <c r="L10" s="277">
        <f t="shared" si="1"/>
        <v>89.77626315009631</v>
      </c>
      <c r="P10" s="326" t="s">
        <v>93</v>
      </c>
    </row>
    <row r="11" spans="1:12" s="1" customFormat="1" ht="18.75">
      <c r="A11" s="278" t="s">
        <v>20</v>
      </c>
      <c r="B11" s="268">
        <v>3230</v>
      </c>
      <c r="C11" s="279">
        <v>3230</v>
      </c>
      <c r="D11" s="280">
        <v>3230</v>
      </c>
      <c r="E11" s="281">
        <f t="shared" si="0"/>
        <v>100</v>
      </c>
      <c r="F11" s="268">
        <v>8426</v>
      </c>
      <c r="G11" s="279">
        <v>8426</v>
      </c>
      <c r="H11" s="279">
        <v>8426</v>
      </c>
      <c r="I11" s="281">
        <f t="shared" si="2"/>
        <v>100</v>
      </c>
      <c r="J11" s="282">
        <v>20955</v>
      </c>
      <c r="K11" s="279">
        <v>20955</v>
      </c>
      <c r="L11" s="277">
        <f t="shared" si="1"/>
        <v>100</v>
      </c>
    </row>
    <row r="12" spans="1:12" s="1" customFormat="1" ht="18.75">
      <c r="A12" s="278" t="s">
        <v>5</v>
      </c>
      <c r="B12" s="268">
        <v>3911</v>
      </c>
      <c r="C12" s="279">
        <v>3911</v>
      </c>
      <c r="D12" s="280">
        <v>3911</v>
      </c>
      <c r="E12" s="281">
        <f t="shared" si="0"/>
        <v>100</v>
      </c>
      <c r="F12" s="268">
        <v>3792</v>
      </c>
      <c r="G12" s="279">
        <v>3792</v>
      </c>
      <c r="H12" s="279">
        <v>3792</v>
      </c>
      <c r="I12" s="281">
        <f t="shared" si="2"/>
        <v>100</v>
      </c>
      <c r="J12" s="282">
        <v>27225</v>
      </c>
      <c r="K12" s="279">
        <v>27225</v>
      </c>
      <c r="L12" s="277">
        <f t="shared" si="1"/>
        <v>100</v>
      </c>
    </row>
    <row r="13" spans="1:12" s="1" customFormat="1" ht="18.75">
      <c r="A13" s="278" t="s">
        <v>6</v>
      </c>
      <c r="B13" s="268">
        <v>1508</v>
      </c>
      <c r="C13" s="279">
        <v>1508</v>
      </c>
      <c r="D13" s="280">
        <v>1508</v>
      </c>
      <c r="E13" s="281">
        <f t="shared" si="0"/>
        <v>100</v>
      </c>
      <c r="F13" s="268">
        <v>3091</v>
      </c>
      <c r="G13" s="279">
        <v>3091</v>
      </c>
      <c r="H13" s="279">
        <v>3091</v>
      </c>
      <c r="I13" s="281">
        <f t="shared" si="2"/>
        <v>100</v>
      </c>
      <c r="J13" s="282">
        <v>63973</v>
      </c>
      <c r="K13" s="279">
        <v>65022</v>
      </c>
      <c r="L13" s="277">
        <f t="shared" si="1"/>
        <v>101.63975427133323</v>
      </c>
    </row>
    <row r="14" spans="1:12" s="1" customFormat="1" ht="18.75">
      <c r="A14" s="278" t="s">
        <v>7</v>
      </c>
      <c r="B14" s="268">
        <v>2061</v>
      </c>
      <c r="C14" s="279">
        <v>2061</v>
      </c>
      <c r="D14" s="280">
        <v>2061</v>
      </c>
      <c r="E14" s="281">
        <f t="shared" si="0"/>
        <v>100</v>
      </c>
      <c r="F14" s="268">
        <v>1083</v>
      </c>
      <c r="G14" s="279">
        <v>1083</v>
      </c>
      <c r="H14" s="279">
        <v>1083</v>
      </c>
      <c r="I14" s="281">
        <f t="shared" si="2"/>
        <v>100</v>
      </c>
      <c r="J14" s="282">
        <v>17382</v>
      </c>
      <c r="K14" s="279">
        <v>17382</v>
      </c>
      <c r="L14" s="277">
        <f t="shared" si="1"/>
        <v>100</v>
      </c>
    </row>
    <row r="15" spans="1:12" s="1" customFormat="1" ht="18.75">
      <c r="A15" s="278" t="s">
        <v>8</v>
      </c>
      <c r="B15" s="268">
        <v>455</v>
      </c>
      <c r="C15" s="279">
        <v>455</v>
      </c>
      <c r="D15" s="280">
        <v>455</v>
      </c>
      <c r="E15" s="281">
        <f t="shared" si="0"/>
        <v>100</v>
      </c>
      <c r="F15" s="268">
        <v>1447</v>
      </c>
      <c r="G15" s="279">
        <v>1447</v>
      </c>
      <c r="H15" s="279">
        <v>1447</v>
      </c>
      <c r="I15" s="281">
        <f t="shared" si="2"/>
        <v>100</v>
      </c>
      <c r="J15" s="282">
        <v>18821</v>
      </c>
      <c r="K15" s="279">
        <v>18821</v>
      </c>
      <c r="L15" s="277">
        <f t="shared" si="1"/>
        <v>100</v>
      </c>
    </row>
    <row r="16" spans="1:12" s="1" customFormat="1" ht="18.75">
      <c r="A16" s="278" t="s">
        <v>9</v>
      </c>
      <c r="B16" s="268">
        <v>3063</v>
      </c>
      <c r="C16" s="279">
        <v>3063</v>
      </c>
      <c r="D16" s="280">
        <v>3063</v>
      </c>
      <c r="E16" s="281">
        <f t="shared" si="0"/>
        <v>100</v>
      </c>
      <c r="F16" s="268">
        <v>920</v>
      </c>
      <c r="G16" s="279">
        <v>920</v>
      </c>
      <c r="H16" s="279">
        <v>920</v>
      </c>
      <c r="I16" s="281">
        <f t="shared" si="2"/>
        <v>100</v>
      </c>
      <c r="J16" s="282">
        <v>25319</v>
      </c>
      <c r="K16" s="279">
        <v>25319</v>
      </c>
      <c r="L16" s="277">
        <f t="shared" si="1"/>
        <v>100</v>
      </c>
    </row>
    <row r="17" spans="1:12" s="1" customFormat="1" ht="18.75">
      <c r="A17" s="278" t="s">
        <v>10</v>
      </c>
      <c r="B17" s="268">
        <v>1899</v>
      </c>
      <c r="C17" s="279">
        <v>1899</v>
      </c>
      <c r="D17" s="280">
        <v>1899</v>
      </c>
      <c r="E17" s="281">
        <f t="shared" si="0"/>
        <v>100</v>
      </c>
      <c r="F17" s="268">
        <v>323</v>
      </c>
      <c r="G17" s="279">
        <v>323</v>
      </c>
      <c r="H17" s="279">
        <v>323</v>
      </c>
      <c r="I17" s="281">
        <f t="shared" si="2"/>
        <v>100</v>
      </c>
      <c r="J17" s="282">
        <v>13600</v>
      </c>
      <c r="K17" s="279">
        <v>13600</v>
      </c>
      <c r="L17" s="277">
        <f t="shared" si="1"/>
        <v>100</v>
      </c>
    </row>
    <row r="18" spans="1:12" s="1" customFormat="1" ht="18.75">
      <c r="A18" s="278" t="s">
        <v>21</v>
      </c>
      <c r="B18" s="268">
        <v>4581</v>
      </c>
      <c r="C18" s="279">
        <v>4581</v>
      </c>
      <c r="D18" s="280">
        <v>4581</v>
      </c>
      <c r="E18" s="281">
        <f t="shared" si="0"/>
        <v>100</v>
      </c>
      <c r="F18" s="268">
        <v>770</v>
      </c>
      <c r="G18" s="279">
        <v>770</v>
      </c>
      <c r="H18" s="279">
        <v>770</v>
      </c>
      <c r="I18" s="281">
        <f t="shared" si="2"/>
        <v>100</v>
      </c>
      <c r="J18" s="282">
        <v>33848</v>
      </c>
      <c r="K18" s="279">
        <v>33891</v>
      </c>
      <c r="L18" s="277">
        <f t="shared" si="1"/>
        <v>100.12703852517136</v>
      </c>
    </row>
    <row r="19" spans="1:12" s="1" customFormat="1" ht="18.75">
      <c r="A19" s="278" t="s">
        <v>11</v>
      </c>
      <c r="B19" s="268">
        <v>2222</v>
      </c>
      <c r="C19" s="279">
        <v>2222</v>
      </c>
      <c r="D19" s="280">
        <v>2222</v>
      </c>
      <c r="E19" s="281">
        <f t="shared" si="0"/>
        <v>100</v>
      </c>
      <c r="F19" s="268">
        <v>2625</v>
      </c>
      <c r="G19" s="279">
        <v>2625</v>
      </c>
      <c r="H19" s="279">
        <v>2625</v>
      </c>
      <c r="I19" s="281">
        <f t="shared" si="2"/>
        <v>100</v>
      </c>
      <c r="J19" s="282">
        <v>14758</v>
      </c>
      <c r="K19" s="279">
        <v>15091</v>
      </c>
      <c r="L19" s="277">
        <f t="shared" si="1"/>
        <v>102.25640330668114</v>
      </c>
    </row>
    <row r="20" spans="1:12" s="326" customFormat="1" ht="18.75">
      <c r="A20" s="278" t="s">
        <v>12</v>
      </c>
      <c r="B20" s="268">
        <v>2321</v>
      </c>
      <c r="C20" s="279">
        <v>2321</v>
      </c>
      <c r="D20" s="280">
        <v>2321</v>
      </c>
      <c r="E20" s="281">
        <f t="shared" si="0"/>
        <v>100</v>
      </c>
      <c r="F20" s="268">
        <v>2945</v>
      </c>
      <c r="G20" s="279">
        <v>2945</v>
      </c>
      <c r="H20" s="279">
        <v>2945</v>
      </c>
      <c r="I20" s="281">
        <f t="shared" si="2"/>
        <v>100</v>
      </c>
      <c r="J20" s="282">
        <v>23004</v>
      </c>
      <c r="K20" s="279">
        <v>23004</v>
      </c>
      <c r="L20" s="277">
        <f t="shared" si="1"/>
        <v>100</v>
      </c>
    </row>
    <row r="21" spans="1:12" s="1" customFormat="1" ht="18.75">
      <c r="A21" s="278" t="s">
        <v>22</v>
      </c>
      <c r="B21" s="268">
        <v>1057</v>
      </c>
      <c r="C21" s="279">
        <v>1057</v>
      </c>
      <c r="D21" s="280">
        <v>1057</v>
      </c>
      <c r="E21" s="281">
        <f t="shared" si="0"/>
        <v>100</v>
      </c>
      <c r="F21" s="268">
        <v>3409</v>
      </c>
      <c r="G21" s="279">
        <v>3409</v>
      </c>
      <c r="H21" s="279">
        <v>3409</v>
      </c>
      <c r="I21" s="281">
        <f t="shared" si="2"/>
        <v>100</v>
      </c>
      <c r="J21" s="282">
        <v>50885</v>
      </c>
      <c r="K21" s="279">
        <v>49500</v>
      </c>
      <c r="L21" s="277">
        <f t="shared" si="1"/>
        <v>97.27817627984672</v>
      </c>
    </row>
    <row r="22" spans="1:12" s="1" customFormat="1" ht="18.75">
      <c r="A22" s="278" t="s">
        <v>23</v>
      </c>
      <c r="B22" s="268">
        <v>4412</v>
      </c>
      <c r="C22" s="279">
        <v>4412</v>
      </c>
      <c r="D22" s="280">
        <v>4412</v>
      </c>
      <c r="E22" s="281">
        <f t="shared" si="0"/>
        <v>100</v>
      </c>
      <c r="F22" s="268">
        <v>2880</v>
      </c>
      <c r="G22" s="279">
        <v>2880</v>
      </c>
      <c r="H22" s="279">
        <v>2880</v>
      </c>
      <c r="I22" s="281">
        <f t="shared" si="2"/>
        <v>100</v>
      </c>
      <c r="J22" s="282">
        <v>21591</v>
      </c>
      <c r="K22" s="279">
        <v>21591</v>
      </c>
      <c r="L22" s="277">
        <f t="shared" si="1"/>
        <v>100</v>
      </c>
    </row>
    <row r="23" spans="1:12" s="1" customFormat="1" ht="18.75">
      <c r="A23" s="278" t="s">
        <v>13</v>
      </c>
      <c r="B23" s="268">
        <v>3301</v>
      </c>
      <c r="C23" s="279">
        <v>3301</v>
      </c>
      <c r="D23" s="280">
        <v>3301</v>
      </c>
      <c r="E23" s="281">
        <f t="shared" si="0"/>
        <v>100</v>
      </c>
      <c r="F23" s="268">
        <v>883</v>
      </c>
      <c r="G23" s="279">
        <v>883</v>
      </c>
      <c r="H23" s="279">
        <v>883</v>
      </c>
      <c r="I23" s="281">
        <f t="shared" si="2"/>
        <v>100</v>
      </c>
      <c r="J23" s="282">
        <v>12126</v>
      </c>
      <c r="K23" s="279">
        <v>12126</v>
      </c>
      <c r="L23" s="277">
        <f t="shared" si="1"/>
        <v>100</v>
      </c>
    </row>
    <row r="24" spans="1:12" s="1" customFormat="1" ht="18.75">
      <c r="A24" s="278" t="s">
        <v>14</v>
      </c>
      <c r="B24" s="268">
        <v>3710</v>
      </c>
      <c r="C24" s="279">
        <v>3710</v>
      </c>
      <c r="D24" s="280">
        <v>3710</v>
      </c>
      <c r="E24" s="281">
        <f t="shared" si="0"/>
        <v>100</v>
      </c>
      <c r="F24" s="268">
        <v>1551</v>
      </c>
      <c r="G24" s="279">
        <v>1551</v>
      </c>
      <c r="H24" s="279">
        <v>1551</v>
      </c>
      <c r="I24" s="281">
        <f t="shared" si="2"/>
        <v>100</v>
      </c>
      <c r="J24" s="282">
        <v>27000</v>
      </c>
      <c r="K24" s="279">
        <v>27000</v>
      </c>
      <c r="L24" s="277">
        <f t="shared" si="1"/>
        <v>100</v>
      </c>
    </row>
    <row r="25" spans="1:12" s="1" customFormat="1" ht="18.75">
      <c r="A25" s="278" t="s">
        <v>24</v>
      </c>
      <c r="B25" s="268">
        <v>2913</v>
      </c>
      <c r="C25" s="279">
        <v>2913</v>
      </c>
      <c r="D25" s="280">
        <v>2913</v>
      </c>
      <c r="E25" s="281">
        <f t="shared" si="0"/>
        <v>100</v>
      </c>
      <c r="F25" s="268">
        <v>1376</v>
      </c>
      <c r="G25" s="279">
        <v>1376</v>
      </c>
      <c r="H25" s="279">
        <v>1376</v>
      </c>
      <c r="I25" s="281">
        <f t="shared" si="2"/>
        <v>100</v>
      </c>
      <c r="J25" s="282">
        <v>68491</v>
      </c>
      <c r="K25" s="279">
        <v>60500</v>
      </c>
      <c r="L25" s="277">
        <f t="shared" si="1"/>
        <v>88.33277364909257</v>
      </c>
    </row>
    <row r="26" spans="1:12" s="1" customFormat="1" ht="19.5" thickBot="1">
      <c r="A26" s="320" t="s">
        <v>15</v>
      </c>
      <c r="B26" s="268">
        <v>4167</v>
      </c>
      <c r="C26" s="321">
        <v>4167</v>
      </c>
      <c r="D26" s="322">
        <v>4167</v>
      </c>
      <c r="E26" s="323">
        <f t="shared" si="0"/>
        <v>100</v>
      </c>
      <c r="F26" s="324">
        <v>3502</v>
      </c>
      <c r="G26" s="321">
        <v>3502</v>
      </c>
      <c r="H26" s="321">
        <v>3502</v>
      </c>
      <c r="I26" s="281">
        <f t="shared" si="2"/>
        <v>100</v>
      </c>
      <c r="J26" s="325">
        <v>59320.799999999996</v>
      </c>
      <c r="K26" s="321">
        <v>59321</v>
      </c>
      <c r="L26" s="277">
        <f t="shared" si="1"/>
        <v>100.00033714986986</v>
      </c>
    </row>
    <row r="27" spans="1:12" ht="19.5" thickBot="1">
      <c r="A27" s="283" t="s">
        <v>54</v>
      </c>
      <c r="B27" s="284">
        <f>SUM(B6:B26)</f>
        <v>56214</v>
      </c>
      <c r="C27" s="285">
        <f>SUM(C6:C26)</f>
        <v>56214</v>
      </c>
      <c r="D27" s="285">
        <f>SUM(D6:D26)</f>
        <v>56214</v>
      </c>
      <c r="E27" s="286">
        <f t="shared" si="0"/>
        <v>100</v>
      </c>
      <c r="F27" s="287">
        <f>SUM(F6:F26)</f>
        <v>49918</v>
      </c>
      <c r="G27" s="288">
        <f>SUM(G6:G26)</f>
        <v>49918</v>
      </c>
      <c r="H27" s="288">
        <f>SUM(H6:H26)</f>
        <v>49918</v>
      </c>
      <c r="I27" s="286">
        <f t="shared" si="2"/>
        <v>100</v>
      </c>
      <c r="J27" s="289">
        <f>SUM(J6:J26)</f>
        <v>547846.8</v>
      </c>
      <c r="K27" s="312">
        <f>SUM(K6:K26)</f>
        <v>541519</v>
      </c>
      <c r="L27" s="290">
        <f t="shared" si="1"/>
        <v>98.84496906799491</v>
      </c>
    </row>
    <row r="28" spans="1:12" ht="18" customHeight="1" thickBot="1">
      <c r="A28" s="291" t="s">
        <v>94</v>
      </c>
      <c r="B28" s="292">
        <v>62070</v>
      </c>
      <c r="C28" s="293">
        <v>62070</v>
      </c>
      <c r="D28" s="293">
        <v>62070</v>
      </c>
      <c r="E28" s="294">
        <v>100</v>
      </c>
      <c r="F28" s="292">
        <v>51553</v>
      </c>
      <c r="G28" s="293">
        <v>51553</v>
      </c>
      <c r="H28" s="293">
        <v>51553</v>
      </c>
      <c r="I28" s="294">
        <v>100</v>
      </c>
      <c r="J28" s="295">
        <v>488800.07</v>
      </c>
      <c r="K28" s="296">
        <v>506027</v>
      </c>
      <c r="L28" s="297">
        <v>103.52433051001813</v>
      </c>
    </row>
    <row r="35" ht="12.75">
      <c r="L35" s="371"/>
    </row>
  </sheetData>
  <sheetProtection/>
  <mergeCells count="8">
    <mergeCell ref="A1:K1"/>
    <mergeCell ref="K2:L2"/>
    <mergeCell ref="J3:L4"/>
    <mergeCell ref="F2:I2"/>
    <mergeCell ref="A3:A5"/>
    <mergeCell ref="B3:I3"/>
    <mergeCell ref="B4:E4"/>
    <mergeCell ref="F4:I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3"/>
  <sheetViews>
    <sheetView view="pageBreakPreview" zoomScaleSheetLayoutView="100" zoomScalePageLayoutView="0" workbookViewId="0" topLeftCell="A1">
      <selection activeCell="D6" sqref="D6"/>
    </sheetView>
  </sheetViews>
  <sheetFormatPr defaultColWidth="8.875" defaultRowHeight="12.75"/>
  <cols>
    <col min="1" max="1" width="19.25390625" style="300" customWidth="1"/>
    <col min="2" max="2" width="8.875" style="300" customWidth="1"/>
    <col min="3" max="3" width="7.375" style="300" customWidth="1"/>
    <col min="4" max="4" width="8.625" style="300" customWidth="1"/>
    <col min="5" max="5" width="10.25390625" style="300" customWidth="1"/>
    <col min="6" max="6" width="9.375" style="300" customWidth="1"/>
    <col min="7" max="7" width="6.75390625" style="300" customWidth="1"/>
    <col min="8" max="8" width="6.875" style="300" customWidth="1"/>
    <col min="9" max="9" width="6.625" style="300" customWidth="1"/>
    <col min="10" max="10" width="6.75390625" style="300" customWidth="1"/>
    <col min="11" max="11" width="7.375" style="300" customWidth="1"/>
    <col min="12" max="12" width="8.125" style="300" customWidth="1"/>
    <col min="13" max="13" width="9.00390625" style="300" customWidth="1"/>
    <col min="14" max="14" width="8.625" style="300" customWidth="1"/>
    <col min="15" max="15" width="7.00390625" style="300" customWidth="1"/>
    <col min="16" max="16" width="7.25390625" style="300" customWidth="1"/>
    <col min="17" max="16384" width="8.875" style="300" customWidth="1"/>
  </cols>
  <sheetData>
    <row r="1" spans="1:16" ht="15.75" customHeight="1">
      <c r="A1" s="298"/>
      <c r="B1" s="491" t="s">
        <v>95</v>
      </c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2">
        <v>43788</v>
      </c>
      <c r="P1" s="492"/>
    </row>
    <row r="2" spans="1:16" ht="15.75">
      <c r="A2" s="298" t="s">
        <v>96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299"/>
      <c r="P2" s="299"/>
    </row>
    <row r="3" spans="1:16" ht="15.75" customHeight="1">
      <c r="A3" s="493" t="s">
        <v>97</v>
      </c>
      <c r="B3" s="494" t="s">
        <v>93</v>
      </c>
      <c r="C3" s="494"/>
      <c r="D3" s="494"/>
      <c r="E3" s="495" t="s">
        <v>98</v>
      </c>
      <c r="F3" s="495"/>
      <c r="G3" s="495"/>
      <c r="H3" s="495"/>
      <c r="I3" s="495"/>
      <c r="J3" s="495"/>
      <c r="K3" s="496" t="s">
        <v>99</v>
      </c>
      <c r="L3" s="496"/>
      <c r="M3" s="497" t="s">
        <v>100</v>
      </c>
      <c r="N3" s="497"/>
      <c r="O3" s="497"/>
      <c r="P3" s="497"/>
    </row>
    <row r="4" spans="1:16" ht="15.75" customHeight="1">
      <c r="A4" s="493"/>
      <c r="B4" s="498" t="s">
        <v>101</v>
      </c>
      <c r="C4" s="499" t="s">
        <v>102</v>
      </c>
      <c r="D4" s="499"/>
      <c r="E4" s="495"/>
      <c r="F4" s="495"/>
      <c r="G4" s="495"/>
      <c r="H4" s="495"/>
      <c r="I4" s="495"/>
      <c r="J4" s="495"/>
      <c r="K4" s="494" t="s">
        <v>103</v>
      </c>
      <c r="L4" s="494"/>
      <c r="M4" s="482" t="s">
        <v>104</v>
      </c>
      <c r="N4" s="482"/>
      <c r="O4" s="483" t="s">
        <v>105</v>
      </c>
      <c r="P4" s="483"/>
    </row>
    <row r="5" spans="1:16" ht="15.75" customHeight="1">
      <c r="A5" s="493"/>
      <c r="B5" s="498"/>
      <c r="C5" s="484" t="s">
        <v>106</v>
      </c>
      <c r="D5" s="484"/>
      <c r="E5" s="485" t="s">
        <v>107</v>
      </c>
      <c r="F5" s="485"/>
      <c r="G5" s="486" t="s">
        <v>108</v>
      </c>
      <c r="H5" s="486"/>
      <c r="I5" s="487" t="s">
        <v>109</v>
      </c>
      <c r="J5" s="487"/>
      <c r="K5" s="488" t="s">
        <v>110</v>
      </c>
      <c r="L5" s="488"/>
      <c r="M5" s="489" t="s">
        <v>108</v>
      </c>
      <c r="N5" s="489"/>
      <c r="O5" s="490" t="s">
        <v>108</v>
      </c>
      <c r="P5" s="490"/>
    </row>
    <row r="6" spans="1:16" ht="16.5" customHeight="1" thickBot="1">
      <c r="A6" s="493"/>
      <c r="B6" s="493"/>
      <c r="C6" s="301" t="s">
        <v>118</v>
      </c>
      <c r="D6" s="302" t="s">
        <v>130</v>
      </c>
      <c r="E6" s="303" t="s">
        <v>111</v>
      </c>
      <c r="F6" s="304" t="s">
        <v>112</v>
      </c>
      <c r="G6" s="303" t="s">
        <v>111</v>
      </c>
      <c r="H6" s="304" t="s">
        <v>112</v>
      </c>
      <c r="I6" s="303" t="s">
        <v>111</v>
      </c>
      <c r="J6" s="304" t="s">
        <v>112</v>
      </c>
      <c r="K6" s="303" t="s">
        <v>111</v>
      </c>
      <c r="L6" s="304" t="s">
        <v>112</v>
      </c>
      <c r="M6" s="303" t="s">
        <v>111</v>
      </c>
      <c r="N6" s="304" t="s">
        <v>112</v>
      </c>
      <c r="O6" s="303" t="s">
        <v>111</v>
      </c>
      <c r="P6" s="304" t="s">
        <v>112</v>
      </c>
    </row>
    <row r="7" spans="1:16" s="348" customFormat="1" ht="15" customHeight="1">
      <c r="A7" s="414" t="s">
        <v>2</v>
      </c>
      <c r="B7" s="415">
        <v>64</v>
      </c>
      <c r="C7" s="416">
        <v>64</v>
      </c>
      <c r="D7" s="416">
        <v>64</v>
      </c>
      <c r="E7" s="327">
        <v>163</v>
      </c>
      <c r="F7" s="328">
        <v>163</v>
      </c>
      <c r="G7" s="327">
        <v>0.5</v>
      </c>
      <c r="H7" s="328">
        <v>0.5</v>
      </c>
      <c r="I7" s="417">
        <v>0.3</v>
      </c>
      <c r="J7" s="418">
        <v>0.3</v>
      </c>
      <c r="K7" s="329">
        <f aca="true" t="shared" si="0" ref="K7:K25">G7/D7*1000</f>
        <v>7.8125</v>
      </c>
      <c r="L7" s="419">
        <v>7.8</v>
      </c>
      <c r="M7" s="330"/>
      <c r="N7" s="420"/>
      <c r="O7" s="421"/>
      <c r="P7" s="420"/>
    </row>
    <row r="8" spans="1:16" s="348" customFormat="1" ht="15" customHeight="1">
      <c r="A8" s="331" t="s">
        <v>55</v>
      </c>
      <c r="B8" s="332">
        <v>1183</v>
      </c>
      <c r="C8" s="333">
        <v>1170</v>
      </c>
      <c r="D8" s="333">
        <v>1170</v>
      </c>
      <c r="E8" s="327">
        <v>3350</v>
      </c>
      <c r="F8" s="328">
        <v>3320</v>
      </c>
      <c r="G8" s="327">
        <v>12.4</v>
      </c>
      <c r="H8" s="328">
        <v>12.3</v>
      </c>
      <c r="I8" s="327">
        <v>10.3</v>
      </c>
      <c r="J8" s="328">
        <v>10.2</v>
      </c>
      <c r="K8" s="329">
        <f t="shared" si="0"/>
        <v>10.5982905982906</v>
      </c>
      <c r="L8" s="334">
        <v>10.5</v>
      </c>
      <c r="M8" s="330">
        <v>1301</v>
      </c>
      <c r="N8" s="335">
        <v>1010</v>
      </c>
      <c r="O8" s="336">
        <v>3</v>
      </c>
      <c r="P8" s="335">
        <v>3</v>
      </c>
    </row>
    <row r="9" spans="1:16" s="348" customFormat="1" ht="14.25" customHeight="1">
      <c r="A9" s="331" t="s">
        <v>19</v>
      </c>
      <c r="B9" s="332">
        <v>1130</v>
      </c>
      <c r="C9" s="333">
        <v>1130</v>
      </c>
      <c r="D9" s="333">
        <v>1130</v>
      </c>
      <c r="E9" s="327">
        <v>4927.9</v>
      </c>
      <c r="F9" s="328">
        <v>4377.7</v>
      </c>
      <c r="G9" s="327">
        <v>13.9</v>
      </c>
      <c r="H9" s="328">
        <v>14</v>
      </c>
      <c r="I9" s="327">
        <v>12</v>
      </c>
      <c r="J9" s="328">
        <v>10.1</v>
      </c>
      <c r="K9" s="329">
        <v>12.3</v>
      </c>
      <c r="L9" s="334">
        <v>12.4</v>
      </c>
      <c r="M9" s="330">
        <v>1290</v>
      </c>
      <c r="N9" s="335">
        <v>1290</v>
      </c>
      <c r="O9" s="336">
        <v>4</v>
      </c>
      <c r="P9" s="335">
        <v>4</v>
      </c>
    </row>
    <row r="10" spans="1:16" s="348" customFormat="1" ht="15">
      <c r="A10" s="331" t="s">
        <v>3</v>
      </c>
      <c r="B10" s="332">
        <v>395</v>
      </c>
      <c r="C10" s="333">
        <v>412</v>
      </c>
      <c r="D10" s="333">
        <v>412</v>
      </c>
      <c r="E10" s="327">
        <v>1090.2</v>
      </c>
      <c r="F10" s="328">
        <v>1058.8</v>
      </c>
      <c r="G10" s="327">
        <v>3.6</v>
      </c>
      <c r="H10" s="328">
        <v>3.2</v>
      </c>
      <c r="I10" s="327">
        <v>3.6</v>
      </c>
      <c r="J10" s="328">
        <v>3.2</v>
      </c>
      <c r="K10" s="329">
        <f>G10/D10*1000</f>
        <v>8.737864077669903</v>
      </c>
      <c r="L10" s="334">
        <v>8.10126582278481</v>
      </c>
      <c r="M10" s="337">
        <v>445.5</v>
      </c>
      <c r="N10" s="335">
        <v>421.5</v>
      </c>
      <c r="O10" s="336">
        <v>1.3</v>
      </c>
      <c r="P10" s="335">
        <v>1</v>
      </c>
    </row>
    <row r="11" spans="1:16" s="348" customFormat="1" ht="14.25" customHeight="1">
      <c r="A11" s="331" t="s">
        <v>4</v>
      </c>
      <c r="B11" s="332">
        <v>612</v>
      </c>
      <c r="C11" s="333">
        <v>612</v>
      </c>
      <c r="D11" s="333">
        <v>612</v>
      </c>
      <c r="E11" s="327">
        <v>1953.8</v>
      </c>
      <c r="F11" s="328">
        <v>1864.9</v>
      </c>
      <c r="G11" s="327">
        <v>5.2</v>
      </c>
      <c r="H11" s="328">
        <v>4.6</v>
      </c>
      <c r="I11" s="327">
        <v>4.7</v>
      </c>
      <c r="J11" s="328">
        <v>4.1</v>
      </c>
      <c r="K11" s="329">
        <f>K9</f>
        <v>12.3</v>
      </c>
      <c r="L11" s="334">
        <v>8.985507246376812</v>
      </c>
      <c r="M11" s="337">
        <v>1028</v>
      </c>
      <c r="N11" s="335">
        <v>711</v>
      </c>
      <c r="O11" s="336">
        <v>2</v>
      </c>
      <c r="P11" s="335">
        <v>1</v>
      </c>
    </row>
    <row r="12" spans="1:16" s="348" customFormat="1" ht="14.25" customHeight="1">
      <c r="A12" s="331" t="s">
        <v>20</v>
      </c>
      <c r="B12" s="332">
        <v>482</v>
      </c>
      <c r="C12" s="333">
        <v>482</v>
      </c>
      <c r="D12" s="333">
        <v>482</v>
      </c>
      <c r="E12" s="327">
        <v>2095.3</v>
      </c>
      <c r="F12" s="328">
        <v>1963.2</v>
      </c>
      <c r="G12" s="327">
        <v>6</v>
      </c>
      <c r="H12" s="328">
        <v>5.6</v>
      </c>
      <c r="I12" s="327">
        <v>5.7</v>
      </c>
      <c r="J12" s="328">
        <v>5.4</v>
      </c>
      <c r="K12" s="329">
        <f t="shared" si="0"/>
        <v>12.448132780082986</v>
      </c>
      <c r="L12" s="334">
        <v>10.788381742738588</v>
      </c>
      <c r="M12" s="337">
        <v>1818.4</v>
      </c>
      <c r="N12" s="335">
        <v>1741.6</v>
      </c>
      <c r="O12" s="336">
        <v>4.7</v>
      </c>
      <c r="P12" s="335">
        <v>4.4</v>
      </c>
    </row>
    <row r="13" spans="1:16" s="348" customFormat="1" ht="15">
      <c r="A13" s="331" t="s">
        <v>5</v>
      </c>
      <c r="B13" s="332">
        <v>592</v>
      </c>
      <c r="C13" s="333">
        <v>644</v>
      </c>
      <c r="D13" s="333">
        <v>644</v>
      </c>
      <c r="E13" s="327">
        <v>1842</v>
      </c>
      <c r="F13" s="328">
        <v>1812</v>
      </c>
      <c r="G13" s="327">
        <v>5.2</v>
      </c>
      <c r="H13" s="328">
        <v>4.9</v>
      </c>
      <c r="I13" s="327">
        <v>4.8</v>
      </c>
      <c r="J13" s="328">
        <v>4.4</v>
      </c>
      <c r="K13" s="329">
        <f t="shared" si="0"/>
        <v>8.074534161490684</v>
      </c>
      <c r="L13" s="334">
        <v>10.386151797603196</v>
      </c>
      <c r="M13" s="337">
        <v>814</v>
      </c>
      <c r="N13" s="420">
        <v>812</v>
      </c>
      <c r="O13" s="336">
        <v>3.2</v>
      </c>
      <c r="P13" s="335">
        <v>3</v>
      </c>
    </row>
    <row r="14" spans="1:16" s="348" customFormat="1" ht="15">
      <c r="A14" s="331" t="s">
        <v>6</v>
      </c>
      <c r="B14" s="332">
        <v>2736</v>
      </c>
      <c r="C14" s="333">
        <v>2717</v>
      </c>
      <c r="D14" s="333">
        <v>2717</v>
      </c>
      <c r="E14" s="327">
        <v>9847</v>
      </c>
      <c r="F14" s="328">
        <v>9715</v>
      </c>
      <c r="G14" s="327">
        <v>38</v>
      </c>
      <c r="H14" s="328">
        <v>37</v>
      </c>
      <c r="I14" s="327">
        <v>34</v>
      </c>
      <c r="J14" s="328">
        <v>33</v>
      </c>
      <c r="K14" s="329">
        <f t="shared" si="0"/>
        <v>13.986013986013987</v>
      </c>
      <c r="L14" s="334">
        <v>9.11743253099927</v>
      </c>
      <c r="M14" s="337">
        <v>980</v>
      </c>
      <c r="N14" s="335">
        <v>980</v>
      </c>
      <c r="O14" s="336">
        <v>10</v>
      </c>
      <c r="P14" s="335">
        <v>10</v>
      </c>
    </row>
    <row r="15" spans="1:16" s="348" customFormat="1" ht="15">
      <c r="A15" s="331" t="s">
        <v>7</v>
      </c>
      <c r="B15" s="332">
        <v>544</v>
      </c>
      <c r="C15" s="333">
        <v>534</v>
      </c>
      <c r="D15" s="333">
        <v>545</v>
      </c>
      <c r="E15" s="327">
        <v>1670.7</v>
      </c>
      <c r="F15" s="328">
        <v>1838</v>
      </c>
      <c r="G15" s="327">
        <v>4.8</v>
      </c>
      <c r="H15" s="328">
        <v>5</v>
      </c>
      <c r="I15" s="327">
        <v>4</v>
      </c>
      <c r="J15" s="328">
        <v>4.6</v>
      </c>
      <c r="K15" s="329">
        <v>9</v>
      </c>
      <c r="L15" s="334">
        <v>9.2</v>
      </c>
      <c r="M15" s="337">
        <v>98.6</v>
      </c>
      <c r="N15" s="335">
        <v>89.4</v>
      </c>
      <c r="O15" s="336">
        <v>0.3</v>
      </c>
      <c r="P15" s="335">
        <v>0.3</v>
      </c>
    </row>
    <row r="16" spans="1:16" s="348" customFormat="1" ht="16.5" customHeight="1">
      <c r="A16" s="331" t="s">
        <v>8</v>
      </c>
      <c r="B16" s="332">
        <v>500</v>
      </c>
      <c r="C16" s="333">
        <v>493</v>
      </c>
      <c r="D16" s="333">
        <v>493</v>
      </c>
      <c r="E16" s="327">
        <v>1902</v>
      </c>
      <c r="F16" s="328">
        <v>2045</v>
      </c>
      <c r="G16" s="327">
        <v>5.5</v>
      </c>
      <c r="H16" s="328">
        <v>5.3</v>
      </c>
      <c r="I16" s="327">
        <v>5.2</v>
      </c>
      <c r="J16" s="328">
        <v>4.6</v>
      </c>
      <c r="K16" s="329">
        <v>14</v>
      </c>
      <c r="L16" s="334">
        <v>14</v>
      </c>
      <c r="M16" s="337">
        <v>14013</v>
      </c>
      <c r="N16" s="335">
        <v>14391.6</v>
      </c>
      <c r="O16" s="338">
        <v>14</v>
      </c>
      <c r="P16" s="339">
        <v>14</v>
      </c>
    </row>
    <row r="17" spans="1:16" s="348" customFormat="1" ht="16.5" customHeight="1">
      <c r="A17" s="331" t="s">
        <v>9</v>
      </c>
      <c r="B17" s="332">
        <v>1400</v>
      </c>
      <c r="C17" s="333">
        <v>1610</v>
      </c>
      <c r="D17" s="333">
        <v>1610</v>
      </c>
      <c r="E17" s="327">
        <v>10311</v>
      </c>
      <c r="F17" s="328">
        <v>5115</v>
      </c>
      <c r="G17" s="327">
        <v>39.9</v>
      </c>
      <c r="H17" s="328">
        <v>17.3</v>
      </c>
      <c r="I17" s="327">
        <v>39.3</v>
      </c>
      <c r="J17" s="328">
        <v>16.8</v>
      </c>
      <c r="K17" s="329">
        <f t="shared" si="0"/>
        <v>24.782608695652172</v>
      </c>
      <c r="L17" s="334">
        <v>17.3</v>
      </c>
      <c r="M17" s="337">
        <v>620</v>
      </c>
      <c r="N17" s="335">
        <v>569</v>
      </c>
      <c r="O17" s="340">
        <v>2</v>
      </c>
      <c r="P17" s="341">
        <v>2</v>
      </c>
    </row>
    <row r="18" spans="1:16" s="348" customFormat="1" ht="15">
      <c r="A18" s="342" t="s">
        <v>10</v>
      </c>
      <c r="B18" s="332">
        <v>475</v>
      </c>
      <c r="C18" s="333">
        <v>523</v>
      </c>
      <c r="D18" s="333">
        <v>523</v>
      </c>
      <c r="E18" s="327">
        <v>1485.1</v>
      </c>
      <c r="F18" s="328">
        <v>1468.5</v>
      </c>
      <c r="G18" s="327">
        <v>5.4</v>
      </c>
      <c r="H18" s="328">
        <v>5.1</v>
      </c>
      <c r="I18" s="327">
        <v>5</v>
      </c>
      <c r="J18" s="328">
        <v>5</v>
      </c>
      <c r="K18" s="329">
        <f t="shared" si="0"/>
        <v>10.325047801147228</v>
      </c>
      <c r="L18" s="334">
        <v>7.291666666666667</v>
      </c>
      <c r="M18" s="337">
        <v>1463.8</v>
      </c>
      <c r="N18" s="335">
        <v>1480.3</v>
      </c>
      <c r="O18" s="340">
        <v>5.4</v>
      </c>
      <c r="P18" s="341">
        <v>5</v>
      </c>
    </row>
    <row r="19" spans="1:16" s="348" customFormat="1" ht="14.25" customHeight="1">
      <c r="A19" s="422" t="s">
        <v>56</v>
      </c>
      <c r="B19" s="332">
        <v>1258</v>
      </c>
      <c r="C19" s="333">
        <v>1164</v>
      </c>
      <c r="D19" s="333">
        <v>1164</v>
      </c>
      <c r="E19" s="327">
        <v>3522</v>
      </c>
      <c r="F19" s="328">
        <v>3522</v>
      </c>
      <c r="G19" s="327">
        <v>8.5</v>
      </c>
      <c r="H19" s="328">
        <v>8.1</v>
      </c>
      <c r="I19" s="327">
        <v>7.8</v>
      </c>
      <c r="J19" s="328">
        <v>6.6</v>
      </c>
      <c r="K19" s="329">
        <v>7.4</v>
      </c>
      <c r="L19" s="334">
        <v>6.8</v>
      </c>
      <c r="M19" s="337">
        <v>1110</v>
      </c>
      <c r="N19" s="335">
        <v>1110</v>
      </c>
      <c r="O19" s="340">
        <v>4</v>
      </c>
      <c r="P19" s="341">
        <v>4</v>
      </c>
    </row>
    <row r="20" spans="1:16" s="348" customFormat="1" ht="15.75" customHeight="1">
      <c r="A20" s="331" t="s">
        <v>11</v>
      </c>
      <c r="B20" s="332">
        <v>1250</v>
      </c>
      <c r="C20" s="333">
        <v>1224</v>
      </c>
      <c r="D20" s="333">
        <v>1224</v>
      </c>
      <c r="E20" s="327">
        <v>4452</v>
      </c>
      <c r="F20" s="328">
        <v>4397</v>
      </c>
      <c r="G20" s="327">
        <v>12.2</v>
      </c>
      <c r="H20" s="328">
        <v>12.2</v>
      </c>
      <c r="I20" s="327">
        <v>10.4</v>
      </c>
      <c r="J20" s="328">
        <v>8.5</v>
      </c>
      <c r="K20" s="329">
        <v>10</v>
      </c>
      <c r="L20" s="334">
        <v>9.9</v>
      </c>
      <c r="M20" s="337">
        <v>329</v>
      </c>
      <c r="N20" s="335">
        <v>327</v>
      </c>
      <c r="O20" s="340">
        <v>1</v>
      </c>
      <c r="P20" s="341">
        <v>1</v>
      </c>
    </row>
    <row r="21" spans="1:16" s="348" customFormat="1" ht="16.5" customHeight="1">
      <c r="A21" s="331" t="s">
        <v>12</v>
      </c>
      <c r="B21" s="332">
        <v>623</v>
      </c>
      <c r="C21" s="333">
        <v>589</v>
      </c>
      <c r="D21" s="333">
        <v>589</v>
      </c>
      <c r="E21" s="327">
        <v>1491.4</v>
      </c>
      <c r="F21" s="328">
        <v>1580.6</v>
      </c>
      <c r="G21" s="327">
        <v>2.2</v>
      </c>
      <c r="H21" s="328">
        <v>2.7</v>
      </c>
      <c r="I21" s="327">
        <v>2</v>
      </c>
      <c r="J21" s="328">
        <v>2.3</v>
      </c>
      <c r="K21" s="329">
        <v>3.7</v>
      </c>
      <c r="L21" s="334">
        <v>4.4</v>
      </c>
      <c r="M21" s="337">
        <v>471</v>
      </c>
      <c r="N21" s="420">
        <v>539.9</v>
      </c>
      <c r="O21" s="340">
        <v>1.5</v>
      </c>
      <c r="P21" s="341">
        <v>1.5</v>
      </c>
    </row>
    <row r="22" spans="1:16" s="348" customFormat="1" ht="15">
      <c r="A22" s="331" t="s">
        <v>22</v>
      </c>
      <c r="B22" s="332">
        <v>1011</v>
      </c>
      <c r="C22" s="333">
        <v>1021</v>
      </c>
      <c r="D22" s="333">
        <v>1021</v>
      </c>
      <c r="E22" s="327">
        <v>3258</v>
      </c>
      <c r="F22" s="328">
        <v>3612</v>
      </c>
      <c r="G22" s="327">
        <v>9.1</v>
      </c>
      <c r="H22" s="328">
        <v>8.9</v>
      </c>
      <c r="I22" s="327">
        <v>8.6</v>
      </c>
      <c r="J22" s="328">
        <v>8.3</v>
      </c>
      <c r="K22" s="329">
        <v>8.9</v>
      </c>
      <c r="L22" s="334">
        <v>8.6</v>
      </c>
      <c r="M22" s="337">
        <v>2570</v>
      </c>
      <c r="N22" s="335">
        <v>2848</v>
      </c>
      <c r="O22" s="340">
        <v>6</v>
      </c>
      <c r="P22" s="341">
        <v>6.9</v>
      </c>
    </row>
    <row r="23" spans="1:16" s="348" customFormat="1" ht="15" customHeight="1">
      <c r="A23" s="331" t="s">
        <v>23</v>
      </c>
      <c r="B23" s="332">
        <v>1761</v>
      </c>
      <c r="C23" s="333">
        <v>1575</v>
      </c>
      <c r="D23" s="333">
        <v>1572</v>
      </c>
      <c r="E23" s="327">
        <v>11574</v>
      </c>
      <c r="F23" s="349">
        <v>11065</v>
      </c>
      <c r="G23" s="350">
        <v>39.9</v>
      </c>
      <c r="H23" s="328">
        <v>29.2</v>
      </c>
      <c r="I23" s="327">
        <v>39.5</v>
      </c>
      <c r="J23" s="328">
        <v>29.7</v>
      </c>
      <c r="K23" s="329">
        <f t="shared" si="0"/>
        <v>25.381679389312975</v>
      </c>
      <c r="L23" s="334">
        <v>18.3</v>
      </c>
      <c r="M23" s="337">
        <v>1069.1</v>
      </c>
      <c r="N23" s="335">
        <v>1106.3</v>
      </c>
      <c r="O23" s="340">
        <v>1.2</v>
      </c>
      <c r="P23" s="341">
        <v>1.4</v>
      </c>
    </row>
    <row r="24" spans="1:16" s="348" customFormat="1" ht="15">
      <c r="A24" s="331" t="s">
        <v>115</v>
      </c>
      <c r="B24" s="332">
        <v>466</v>
      </c>
      <c r="C24" s="333">
        <v>400</v>
      </c>
      <c r="D24" s="333">
        <v>400</v>
      </c>
      <c r="E24" s="327">
        <v>1542.4</v>
      </c>
      <c r="F24" s="328">
        <v>1531.8</v>
      </c>
      <c r="G24" s="327">
        <v>3.6</v>
      </c>
      <c r="H24" s="328">
        <v>3.5</v>
      </c>
      <c r="I24" s="327">
        <v>2.1</v>
      </c>
      <c r="J24" s="328">
        <v>2</v>
      </c>
      <c r="K24" s="329">
        <f t="shared" si="0"/>
        <v>9.000000000000002</v>
      </c>
      <c r="L24" s="334">
        <v>9.181141439205957</v>
      </c>
      <c r="M24" s="337">
        <v>751.6</v>
      </c>
      <c r="N24" s="335">
        <v>737.8</v>
      </c>
      <c r="O24" s="340">
        <v>1.6</v>
      </c>
      <c r="P24" s="341">
        <v>1.6</v>
      </c>
    </row>
    <row r="25" spans="1:16" s="348" customFormat="1" ht="15">
      <c r="A25" s="331" t="s">
        <v>14</v>
      </c>
      <c r="B25" s="332">
        <v>1490</v>
      </c>
      <c r="C25" s="333">
        <v>1548</v>
      </c>
      <c r="D25" s="333">
        <v>1548</v>
      </c>
      <c r="E25" s="328">
        <v>7333.4</v>
      </c>
      <c r="F25" s="328">
        <v>7026</v>
      </c>
      <c r="G25" s="327">
        <v>22.1</v>
      </c>
      <c r="H25" s="328">
        <v>20.6</v>
      </c>
      <c r="I25" s="327">
        <v>20.2</v>
      </c>
      <c r="J25" s="328">
        <v>19.4</v>
      </c>
      <c r="K25" s="329">
        <f t="shared" si="0"/>
        <v>14.276485788113696</v>
      </c>
      <c r="L25" s="334">
        <v>14</v>
      </c>
      <c r="M25" s="330"/>
      <c r="N25" s="335"/>
      <c r="O25" s="423"/>
      <c r="P25" s="424"/>
    </row>
    <row r="26" spans="1:16" s="348" customFormat="1" ht="15">
      <c r="A26" s="331" t="s">
        <v>58</v>
      </c>
      <c r="B26" s="332">
        <v>721</v>
      </c>
      <c r="C26" s="333">
        <v>753</v>
      </c>
      <c r="D26" s="333">
        <v>762</v>
      </c>
      <c r="E26" s="327">
        <v>1535.3</v>
      </c>
      <c r="F26" s="328">
        <v>1522.3</v>
      </c>
      <c r="G26" s="327">
        <v>6.9</v>
      </c>
      <c r="H26" s="328">
        <v>6.1</v>
      </c>
      <c r="I26" s="327">
        <v>6</v>
      </c>
      <c r="J26" s="328">
        <v>5.5</v>
      </c>
      <c r="K26" s="329">
        <v>9.1</v>
      </c>
      <c r="L26" s="334">
        <v>8.591549295774648</v>
      </c>
      <c r="M26" s="330">
        <v>3918</v>
      </c>
      <c r="N26" s="335">
        <v>3987</v>
      </c>
      <c r="O26" s="336">
        <v>10</v>
      </c>
      <c r="P26" s="335">
        <v>12</v>
      </c>
    </row>
    <row r="27" spans="1:16" s="348" customFormat="1" ht="15">
      <c r="A27" s="331" t="s">
        <v>15</v>
      </c>
      <c r="B27" s="332">
        <v>4619</v>
      </c>
      <c r="C27" s="333">
        <v>4682</v>
      </c>
      <c r="D27" s="333">
        <v>4682</v>
      </c>
      <c r="E27" s="327">
        <v>27415</v>
      </c>
      <c r="F27" s="328">
        <v>25137</v>
      </c>
      <c r="G27" s="327">
        <v>87</v>
      </c>
      <c r="H27" s="328">
        <v>84</v>
      </c>
      <c r="I27" s="327">
        <v>71</v>
      </c>
      <c r="J27" s="328">
        <v>63</v>
      </c>
      <c r="K27" s="329">
        <v>18.7</v>
      </c>
      <c r="L27" s="334">
        <v>18.2</v>
      </c>
      <c r="M27" s="330">
        <v>1576</v>
      </c>
      <c r="N27" s="335">
        <v>1870</v>
      </c>
      <c r="O27" s="336">
        <v>5</v>
      </c>
      <c r="P27" s="335">
        <v>6</v>
      </c>
    </row>
    <row r="28" spans="1:16" s="348" customFormat="1" ht="0.75" customHeight="1" thickBot="1">
      <c r="A28" s="351" t="s">
        <v>113</v>
      </c>
      <c r="B28" s="352">
        <v>100</v>
      </c>
      <c r="C28" s="353">
        <v>100</v>
      </c>
      <c r="D28" s="353">
        <v>100</v>
      </c>
      <c r="E28" s="354">
        <v>68</v>
      </c>
      <c r="F28" s="355">
        <v>0</v>
      </c>
      <c r="G28" s="354">
        <v>0.7</v>
      </c>
      <c r="H28" s="355">
        <v>0.7</v>
      </c>
      <c r="I28" s="354">
        <v>2.4</v>
      </c>
      <c r="J28" s="356">
        <v>2.4</v>
      </c>
      <c r="K28" s="357">
        <f>G28/D28*1000</f>
        <v>6.999999999999999</v>
      </c>
      <c r="L28" s="358">
        <v>7</v>
      </c>
      <c r="M28" s="359"/>
      <c r="N28" s="360"/>
      <c r="O28" s="361"/>
      <c r="P28" s="362"/>
    </row>
    <row r="29" spans="1:16" s="348" customFormat="1" ht="14.25">
      <c r="A29" s="363" t="s">
        <v>114</v>
      </c>
      <c r="B29" s="364">
        <f aca="true" t="shared" si="1" ref="B29:J29">SUM(B7:B27)</f>
        <v>23312</v>
      </c>
      <c r="C29" s="364">
        <f t="shared" si="1"/>
        <v>23347</v>
      </c>
      <c r="D29" s="364">
        <f t="shared" si="1"/>
        <v>23364</v>
      </c>
      <c r="E29" s="365">
        <f t="shared" si="1"/>
        <v>102761.5</v>
      </c>
      <c r="F29" s="365">
        <f t="shared" si="1"/>
        <v>94134.8</v>
      </c>
      <c r="G29" s="365">
        <f t="shared" si="1"/>
        <v>331.9</v>
      </c>
      <c r="H29" s="365">
        <f t="shared" si="1"/>
        <v>290.0999999999999</v>
      </c>
      <c r="I29" s="365">
        <f t="shared" si="1"/>
        <v>296.5</v>
      </c>
      <c r="J29" s="365">
        <f t="shared" si="1"/>
        <v>246.99999999999997</v>
      </c>
      <c r="K29" s="366">
        <f>G29/D29*1000</f>
        <v>14.205615476801917</v>
      </c>
      <c r="L29" s="367">
        <v>12.43186674224916</v>
      </c>
      <c r="M29" s="365">
        <f>SUM(M7:M28)</f>
        <v>35667</v>
      </c>
      <c r="N29" s="368">
        <f>SUM(N7:N28)</f>
        <v>36022.399999999994</v>
      </c>
      <c r="O29" s="368">
        <f>SUM(O7:O28)</f>
        <v>80.2</v>
      </c>
      <c r="P29" s="368">
        <f>SUM(P7:P28)</f>
        <v>82.1</v>
      </c>
    </row>
    <row r="33" ht="12.75">
      <c r="N33" s="1" t="s">
        <v>93</v>
      </c>
    </row>
  </sheetData>
  <sheetProtection selectLockedCells="1" selectUnlockedCells="1"/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 horizontalCentered="1"/>
  <pageMargins left="0.19652777777777777" right="0.19652777777777777" top="0.7875" bottom="0.39375" header="0.5118055555555555" footer="0.5118055555555555"/>
  <pageSetup horizontalDpi="300" verticalDpi="300" orientation="landscape" paperSize="9" r:id="rId1"/>
  <colBreaks count="1" manualBreakCount="1">
    <brk id="16" max="2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view="pageBreakPreview" zoomScale="65" zoomScaleSheetLayoutView="65" zoomScalePageLayoutView="0" workbookViewId="0" topLeftCell="A13">
      <selection activeCell="A1" sqref="A1:IV16384"/>
    </sheetView>
  </sheetViews>
  <sheetFormatPr defaultColWidth="9.125" defaultRowHeight="12.75"/>
  <cols>
    <col min="1" max="1" width="26.25390625" style="1" customWidth="1"/>
    <col min="2" max="2" width="43.125" style="1" customWidth="1"/>
    <col min="3" max="3" width="7.125" style="1" hidden="1" customWidth="1"/>
    <col min="4" max="4" width="12.625" style="1" hidden="1" customWidth="1"/>
    <col min="5" max="5" width="26.125" style="1" customWidth="1"/>
    <col min="6" max="16384" width="9.125" style="1" customWidth="1"/>
  </cols>
  <sheetData>
    <row r="1" spans="1:5" ht="20.25" customHeight="1">
      <c r="A1" s="500" t="s">
        <v>126</v>
      </c>
      <c r="B1" s="500"/>
      <c r="C1" s="501"/>
      <c r="D1" s="501"/>
      <c r="E1" s="501"/>
    </row>
    <row r="2" spans="1:5" ht="28.5" customHeight="1">
      <c r="A2" s="502"/>
      <c r="B2" s="502"/>
      <c r="C2" s="501"/>
      <c r="D2" s="501"/>
      <c r="E2" s="501"/>
    </row>
    <row r="3" spans="1:5" ht="22.5" customHeight="1">
      <c r="A3" s="503" t="s">
        <v>0</v>
      </c>
      <c r="B3" s="503" t="s">
        <v>82</v>
      </c>
      <c r="C3" s="505" t="s">
        <v>51</v>
      </c>
      <c r="D3" s="506"/>
      <c r="E3" s="503" t="s">
        <v>59</v>
      </c>
    </row>
    <row r="4" spans="1:5" ht="28.5" customHeight="1">
      <c r="A4" s="504"/>
      <c r="B4" s="504"/>
      <c r="C4" s="258" t="s">
        <v>52</v>
      </c>
      <c r="D4" s="258" t="s">
        <v>53</v>
      </c>
      <c r="E4" s="504"/>
    </row>
    <row r="5" spans="1:5" ht="21.75" customHeight="1">
      <c r="A5" s="343" t="s">
        <v>2</v>
      </c>
      <c r="B5" s="344" t="s">
        <v>119</v>
      </c>
      <c r="C5" s="345"/>
      <c r="D5" s="345"/>
      <c r="E5" s="344"/>
    </row>
    <row r="6" spans="1:5" ht="21" customHeight="1">
      <c r="A6" s="343" t="s">
        <v>18</v>
      </c>
      <c r="B6" s="344"/>
      <c r="C6" s="345"/>
      <c r="D6" s="345"/>
      <c r="E6" s="344"/>
    </row>
    <row r="7" spans="1:5" ht="22.5" customHeight="1">
      <c r="A7" s="343" t="s">
        <v>19</v>
      </c>
      <c r="B7" s="344" t="s">
        <v>120</v>
      </c>
      <c r="C7" s="345"/>
      <c r="D7" s="345"/>
      <c r="E7" s="344">
        <v>12</v>
      </c>
    </row>
    <row r="8" spans="1:5" ht="21" customHeight="1">
      <c r="A8" s="343" t="s">
        <v>3</v>
      </c>
      <c r="B8" s="344" t="s">
        <v>121</v>
      </c>
      <c r="C8" s="345"/>
      <c r="D8" s="345"/>
      <c r="E8" s="344"/>
    </row>
    <row r="9" spans="1:5" ht="24" customHeight="1">
      <c r="A9" s="343" t="s">
        <v>4</v>
      </c>
      <c r="B9" s="344"/>
      <c r="C9" s="345"/>
      <c r="D9" s="345"/>
      <c r="E9" s="344"/>
    </row>
    <row r="10" spans="1:5" ht="24.75" customHeight="1">
      <c r="A10" s="343" t="s">
        <v>20</v>
      </c>
      <c r="B10" s="344"/>
      <c r="C10" s="345"/>
      <c r="D10" s="345"/>
      <c r="E10" s="344"/>
    </row>
    <row r="11" spans="1:5" ht="22.5" customHeight="1">
      <c r="A11" s="343" t="s">
        <v>5</v>
      </c>
      <c r="B11" s="344" t="s">
        <v>125</v>
      </c>
      <c r="C11" s="345"/>
      <c r="D11" s="345"/>
      <c r="E11" s="344">
        <v>5</v>
      </c>
    </row>
    <row r="12" spans="1:5" s="430" customFormat="1" ht="21.75" customHeight="1">
      <c r="A12" s="343" t="s">
        <v>6</v>
      </c>
      <c r="B12" s="344" t="s">
        <v>119</v>
      </c>
      <c r="C12" s="346"/>
      <c r="D12" s="346"/>
      <c r="E12" s="344"/>
    </row>
    <row r="13" spans="1:5" ht="22.5" customHeight="1">
      <c r="A13" s="343" t="s">
        <v>7</v>
      </c>
      <c r="B13" s="344" t="s">
        <v>124</v>
      </c>
      <c r="C13" s="345"/>
      <c r="D13" s="345"/>
      <c r="E13" s="344"/>
    </row>
    <row r="14" spans="1:5" ht="22.5" customHeight="1">
      <c r="A14" s="343" t="s">
        <v>8</v>
      </c>
      <c r="B14" s="344"/>
      <c r="C14" s="345"/>
      <c r="D14" s="345"/>
      <c r="E14" s="344"/>
    </row>
    <row r="15" spans="1:5" ht="21" customHeight="1">
      <c r="A15" s="343" t="s">
        <v>9</v>
      </c>
      <c r="B15" s="344" t="s">
        <v>128</v>
      </c>
      <c r="C15" s="345"/>
      <c r="D15" s="345"/>
      <c r="E15" s="344"/>
    </row>
    <row r="16" spans="1:5" ht="22.5" customHeight="1">
      <c r="A16" s="343" t="s">
        <v>10</v>
      </c>
      <c r="B16" s="344"/>
      <c r="C16" s="345"/>
      <c r="D16" s="345"/>
      <c r="E16" s="344"/>
    </row>
    <row r="17" spans="1:5" ht="19.5" customHeight="1">
      <c r="A17" s="343" t="s">
        <v>21</v>
      </c>
      <c r="B17" s="344" t="s">
        <v>127</v>
      </c>
      <c r="C17" s="345"/>
      <c r="D17" s="345"/>
      <c r="E17" s="344"/>
    </row>
    <row r="18" spans="1:5" ht="21.75" customHeight="1">
      <c r="A18" s="347" t="s">
        <v>11</v>
      </c>
      <c r="B18" s="344" t="s">
        <v>119</v>
      </c>
      <c r="C18" s="345"/>
      <c r="D18" s="345"/>
      <c r="E18" s="344"/>
    </row>
    <row r="19" spans="1:5" ht="22.5" customHeight="1">
      <c r="A19" s="347" t="s">
        <v>12</v>
      </c>
      <c r="B19" s="344" t="s">
        <v>119</v>
      </c>
      <c r="C19" s="345"/>
      <c r="D19" s="345"/>
      <c r="E19" s="344">
        <v>5</v>
      </c>
    </row>
    <row r="20" spans="1:5" ht="21.75" customHeight="1">
      <c r="A20" s="347" t="s">
        <v>22</v>
      </c>
      <c r="B20" s="344"/>
      <c r="C20" s="345"/>
      <c r="D20" s="345"/>
      <c r="E20" s="344"/>
    </row>
    <row r="21" spans="1:5" ht="21" customHeight="1">
      <c r="A21" s="347" t="s">
        <v>57</v>
      </c>
      <c r="B21" s="344"/>
      <c r="C21" s="345"/>
      <c r="D21" s="345"/>
      <c r="E21" s="344"/>
    </row>
    <row r="22" spans="1:5" ht="22.5" customHeight="1">
      <c r="A22" s="347" t="s">
        <v>115</v>
      </c>
      <c r="B22" s="344" t="s">
        <v>121</v>
      </c>
      <c r="C22" s="345"/>
      <c r="D22" s="345"/>
      <c r="E22" s="344">
        <v>4</v>
      </c>
    </row>
    <row r="23" spans="1:5" ht="21" customHeight="1">
      <c r="A23" s="347" t="s">
        <v>14</v>
      </c>
      <c r="B23" s="344" t="s">
        <v>121</v>
      </c>
      <c r="C23" s="345"/>
      <c r="D23" s="345"/>
      <c r="E23" s="344"/>
    </row>
    <row r="24" spans="1:5" ht="21.75" customHeight="1">
      <c r="A24" s="347" t="s">
        <v>58</v>
      </c>
      <c r="B24" s="344" t="s">
        <v>129</v>
      </c>
      <c r="C24" s="345"/>
      <c r="D24" s="345"/>
      <c r="E24" s="344">
        <v>12</v>
      </c>
    </row>
    <row r="25" spans="1:5" ht="22.5" customHeight="1">
      <c r="A25" s="347" t="s">
        <v>15</v>
      </c>
      <c r="B25" s="344" t="s">
        <v>120</v>
      </c>
      <c r="C25" s="345"/>
      <c r="D25" s="345"/>
      <c r="E25" s="344">
        <v>3</v>
      </c>
    </row>
  </sheetData>
  <sheetProtection/>
  <mergeCells count="5">
    <mergeCell ref="A1:E2"/>
    <mergeCell ref="E3:E4"/>
    <mergeCell ref="A3:A4"/>
    <mergeCell ref="B3:B4"/>
    <mergeCell ref="C3:D3"/>
  </mergeCells>
  <printOptions horizontalCentered="1"/>
  <pageMargins left="0.5905511811023623" right="0.3937007874015748" top="0.3937007874015748" bottom="0.787401574803149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2019-11-14T09:23:30Z</cp:lastPrinted>
  <dcterms:created xsi:type="dcterms:W3CDTF">2019-06-10T04:09:44Z</dcterms:created>
  <dcterms:modified xsi:type="dcterms:W3CDTF">2019-11-19T07:55:28Z</dcterms:modified>
  <cp:category/>
  <cp:version/>
  <cp:contentType/>
  <cp:contentStatus/>
</cp:coreProperties>
</file>